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F20"/>
  <c r="G20"/>
  <c r="H20"/>
  <c r="I20"/>
  <c r="J20"/>
  <c r="K20"/>
  <c r="D20"/>
  <c r="C20" s="1"/>
  <c r="I16"/>
  <c r="I14"/>
  <c r="I17" s="1"/>
  <c r="K16"/>
  <c r="K15"/>
  <c r="K17" s="1"/>
  <c r="K14"/>
  <c r="H16"/>
  <c r="H15"/>
  <c r="H14"/>
  <c r="E16"/>
  <c r="E15"/>
  <c r="E14"/>
  <c r="E17" s="1"/>
  <c r="D16"/>
  <c r="D15"/>
  <c r="D17" s="1"/>
  <c r="D14"/>
  <c r="H17" l="1"/>
</calcChain>
</file>

<file path=xl/sharedStrings.xml><?xml version="1.0" encoding="utf-8"?>
<sst xmlns="http://schemas.openxmlformats.org/spreadsheetml/2006/main" count="42" uniqueCount="37">
  <si>
    <t>Показатели платежеспособности</t>
  </si>
  <si>
    <t>Коэффициент текущей ликвидности (общий коэффициент покрытия) К1</t>
  </si>
  <si>
    <t>I квартал 2013 года</t>
  </si>
  <si>
    <t>2012 год</t>
  </si>
  <si>
    <t>2011 год</t>
  </si>
  <si>
    <t>К1</t>
  </si>
  <si>
    <t>Соотношение дебиторской и кредиторской задолженности К10</t>
  </si>
  <si>
    <t>К10</t>
  </si>
  <si>
    <t>пункт</t>
  </si>
  <si>
    <t>2.2</t>
  </si>
  <si>
    <t>2.3</t>
  </si>
  <si>
    <t>Показатели финансовой устойчивости</t>
  </si>
  <si>
    <t>оценка результатов</t>
  </si>
  <si>
    <t>Ксч</t>
  </si>
  <si>
    <t>нет картотеки</t>
  </si>
  <si>
    <t>Соотношение собственных и заемных средств К2</t>
  </si>
  <si>
    <t>К2</t>
  </si>
  <si>
    <t>Чистые активы К5</t>
  </si>
  <si>
    <t>К5</t>
  </si>
  <si>
    <t xml:space="preserve">Период </t>
  </si>
  <si>
    <t>коэффициенты</t>
  </si>
  <si>
    <t>К4</t>
  </si>
  <si>
    <t>Показатели деловой активности К4</t>
  </si>
  <si>
    <t>снижение на 3%</t>
  </si>
  <si>
    <t>рост 6%</t>
  </si>
  <si>
    <t>К3</t>
  </si>
  <si>
    <t>Коэффициент рентабельности продукции К3</t>
  </si>
  <si>
    <t>2.4</t>
  </si>
  <si>
    <t>2.6.</t>
  </si>
  <si>
    <t>Характеристика кредитной истории КИ</t>
  </si>
  <si>
    <t>КИ</t>
  </si>
  <si>
    <t>положительная</t>
  </si>
  <si>
    <t>Сумма баллов:</t>
  </si>
  <si>
    <t xml:space="preserve"> присвоенная категория</t>
  </si>
  <si>
    <t>вес показателей</t>
  </si>
  <si>
    <t>Наименование показателей и коэффициентов</t>
  </si>
  <si>
    <t>снижение на 2%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</si>
</sst>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0" fontId="2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B2" sqref="B2:K20"/>
    </sheetView>
  </sheetViews>
  <sheetFormatPr defaultRowHeight="18.75"/>
  <cols>
    <col min="1" max="1" width="4.28515625" style="1" customWidth="1"/>
    <col min="2" max="2" width="12.42578125" style="1" customWidth="1"/>
    <col min="3" max="3" width="6.85546875" style="1" customWidth="1"/>
    <col min="4" max="4" width="9" style="1" customWidth="1"/>
    <col min="5" max="5" width="8.42578125" style="1" customWidth="1"/>
    <col min="6" max="6" width="16.28515625" style="1" customWidth="1"/>
    <col min="7" max="7" width="19.140625" style="1" customWidth="1"/>
    <col min="8" max="8" width="10.42578125" style="1" customWidth="1"/>
    <col min="9" max="9" width="11.140625" style="1" customWidth="1"/>
    <col min="10" max="10" width="12.42578125" style="1" customWidth="1"/>
    <col min="11" max="11" width="11.5703125" style="1" customWidth="1"/>
    <col min="12" max="16384" width="9.140625" style="1"/>
  </cols>
  <sheetData>
    <row r="2" spans="1:12">
      <c r="B2" s="1" t="s">
        <v>8</v>
      </c>
      <c r="C2" s="1" t="s">
        <v>35</v>
      </c>
    </row>
    <row r="3" spans="1:12">
      <c r="B3" s="9" t="s">
        <v>9</v>
      </c>
      <c r="C3" s="10" t="s">
        <v>0</v>
      </c>
      <c r="D3" s="10"/>
      <c r="E3" s="10"/>
      <c r="F3" s="10"/>
      <c r="G3" s="10"/>
      <c r="H3" s="10"/>
      <c r="I3" s="10"/>
      <c r="J3" s="10"/>
      <c r="K3" s="10"/>
    </row>
    <row r="4" spans="1:12">
      <c r="B4" s="9"/>
      <c r="C4" s="10" t="s">
        <v>1</v>
      </c>
      <c r="D4" s="10"/>
      <c r="E4" s="10"/>
      <c r="F4" s="10"/>
      <c r="G4" s="10"/>
      <c r="H4" s="10"/>
      <c r="I4" s="10"/>
      <c r="J4" s="10"/>
      <c r="K4" s="10"/>
    </row>
    <row r="5" spans="1:12">
      <c r="B5" s="9"/>
      <c r="C5" s="10" t="s">
        <v>6</v>
      </c>
      <c r="D5" s="10"/>
      <c r="E5" s="10"/>
      <c r="F5" s="10"/>
      <c r="G5" s="10"/>
      <c r="H5" s="10"/>
      <c r="I5" s="10"/>
      <c r="J5" s="10"/>
      <c r="K5" s="10"/>
    </row>
    <row r="6" spans="1:12">
      <c r="B6" s="9" t="s">
        <v>10</v>
      </c>
      <c r="C6" s="10" t="s">
        <v>11</v>
      </c>
      <c r="D6" s="10"/>
      <c r="E6" s="10"/>
      <c r="F6" s="10"/>
      <c r="G6" s="10"/>
      <c r="H6" s="10"/>
      <c r="I6" s="10"/>
      <c r="J6" s="10"/>
      <c r="K6" s="10"/>
    </row>
    <row r="7" spans="1:12">
      <c r="B7" s="9"/>
      <c r="C7" s="10" t="s">
        <v>15</v>
      </c>
      <c r="D7" s="10"/>
      <c r="E7" s="10"/>
      <c r="F7" s="10"/>
      <c r="G7" s="10"/>
      <c r="H7" s="10"/>
      <c r="I7" s="10"/>
      <c r="J7" s="10"/>
      <c r="K7" s="10"/>
    </row>
    <row r="8" spans="1:12">
      <c r="B8" s="9"/>
      <c r="C8" s="10" t="s">
        <v>17</v>
      </c>
      <c r="D8" s="10"/>
      <c r="E8" s="10"/>
      <c r="F8" s="10"/>
      <c r="G8" s="10"/>
      <c r="H8" s="10"/>
      <c r="I8" s="10"/>
      <c r="J8" s="10"/>
      <c r="K8" s="10"/>
    </row>
    <row r="9" spans="1:12">
      <c r="B9" s="9" t="s">
        <v>27</v>
      </c>
      <c r="C9" s="10" t="s">
        <v>22</v>
      </c>
      <c r="D9" s="10"/>
      <c r="E9" s="10"/>
      <c r="F9" s="10"/>
      <c r="G9" s="10"/>
      <c r="H9" s="10"/>
      <c r="I9" s="10"/>
      <c r="J9" s="10"/>
      <c r="K9" s="10"/>
    </row>
    <row r="10" spans="1:12">
      <c r="B10" s="9"/>
      <c r="C10" s="10" t="s">
        <v>26</v>
      </c>
      <c r="D10" s="10"/>
      <c r="E10" s="10"/>
      <c r="F10" s="10"/>
      <c r="G10" s="10"/>
      <c r="H10" s="10"/>
      <c r="I10" s="10"/>
      <c r="J10" s="10"/>
      <c r="K10" s="10"/>
    </row>
    <row r="11" spans="1:12">
      <c r="B11" s="9" t="s">
        <v>28</v>
      </c>
      <c r="C11" s="10" t="s">
        <v>29</v>
      </c>
      <c r="D11" s="10"/>
      <c r="E11" s="10"/>
      <c r="F11" s="10"/>
      <c r="G11" s="10"/>
      <c r="H11" s="10"/>
      <c r="I11" s="10"/>
      <c r="J11" s="10"/>
      <c r="K11" s="10"/>
    </row>
    <row r="12" spans="1:12">
      <c r="A12" s="2"/>
      <c r="D12" s="1" t="s">
        <v>20</v>
      </c>
    </row>
    <row r="13" spans="1:12">
      <c r="B13" s="7" t="s">
        <v>19</v>
      </c>
      <c r="C13" s="8"/>
      <c r="D13" s="3" t="s">
        <v>5</v>
      </c>
      <c r="E13" s="3" t="s">
        <v>7</v>
      </c>
      <c r="F13" s="3" t="s">
        <v>13</v>
      </c>
      <c r="G13" s="3" t="s">
        <v>30</v>
      </c>
      <c r="H13" s="3" t="s">
        <v>16</v>
      </c>
      <c r="I13" s="3" t="s">
        <v>25</v>
      </c>
      <c r="J13" s="3" t="s">
        <v>21</v>
      </c>
      <c r="K13" s="3" t="s">
        <v>18</v>
      </c>
    </row>
    <row r="14" spans="1:12" ht="37.5">
      <c r="B14" s="7" t="s">
        <v>2</v>
      </c>
      <c r="C14" s="8"/>
      <c r="D14" s="6">
        <f>69527/(62018-0-0)</f>
        <v>1.1210777516204973</v>
      </c>
      <c r="E14" s="6">
        <f>69527/59945</f>
        <v>1.1598465259821502</v>
      </c>
      <c r="F14" s="6" t="s">
        <v>14</v>
      </c>
      <c r="G14" s="6" t="s">
        <v>31</v>
      </c>
      <c r="H14" s="6">
        <f>157104/(2403+62018)</f>
        <v>2.4387078747613358</v>
      </c>
      <c r="I14" s="6">
        <f>-11335/-54402</f>
        <v>0.2083563104297636</v>
      </c>
      <c r="J14" s="6" t="s">
        <v>23</v>
      </c>
      <c r="K14" s="6">
        <f>131014/(2103+59945)</f>
        <v>2.1114943269726663</v>
      </c>
      <c r="L14" s="4"/>
    </row>
    <row r="15" spans="1:12" ht="37.5">
      <c r="B15" s="7" t="s">
        <v>3</v>
      </c>
      <c r="C15" s="8"/>
      <c r="D15" s="6">
        <f>59426/40432</f>
        <v>1.4697764147210131</v>
      </c>
      <c r="E15" s="6">
        <f>59426/38372</f>
        <v>1.5486813301365578</v>
      </c>
      <c r="F15" s="6" t="s">
        <v>14</v>
      </c>
      <c r="G15" s="6" t="s">
        <v>31</v>
      </c>
      <c r="H15" s="6">
        <f>150052/(40432+2600)</f>
        <v>3.48698642870422</v>
      </c>
      <c r="I15" s="6">
        <v>0.2</v>
      </c>
      <c r="J15" s="6" t="s">
        <v>36</v>
      </c>
      <c r="K15" s="6">
        <f>59426/(2060+38372)</f>
        <v>1.4697764147210131</v>
      </c>
      <c r="L15" s="4"/>
    </row>
    <row r="16" spans="1:12" ht="37.5">
      <c r="B16" s="7" t="s">
        <v>4</v>
      </c>
      <c r="C16" s="8"/>
      <c r="D16" s="6">
        <f>47788/28268</f>
        <v>1.6905334654025754</v>
      </c>
      <c r="E16" s="6">
        <f>47788/25428</f>
        <v>1.8793456032719837</v>
      </c>
      <c r="F16" s="6" t="s">
        <v>14</v>
      </c>
      <c r="G16" s="6" t="s">
        <v>31</v>
      </c>
      <c r="H16" s="6">
        <f>150850/(28268)</f>
        <v>5.3364228102447999</v>
      </c>
      <c r="I16" s="6">
        <f>-4718/-171460</f>
        <v>2.7516621952642015E-2</v>
      </c>
      <c r="J16" s="6" t="s">
        <v>24</v>
      </c>
      <c r="K16" s="6">
        <f>47788/(1323+26428)</f>
        <v>1.7220280350257648</v>
      </c>
      <c r="L16" s="4"/>
    </row>
    <row r="17" spans="2:12" ht="37.5">
      <c r="B17" s="11" t="s">
        <v>12</v>
      </c>
      <c r="C17" s="12"/>
      <c r="D17" s="13">
        <f>SUM(D14:D16)/3</f>
        <v>1.427129210581362</v>
      </c>
      <c r="E17" s="13">
        <f>SUM(E14:E16)/3</f>
        <v>1.5292911531302307</v>
      </c>
      <c r="F17" s="13"/>
      <c r="G17" s="13" t="s">
        <v>31</v>
      </c>
      <c r="H17" s="13">
        <f>SUM(H14:H16)/3</f>
        <v>3.7540390379034521</v>
      </c>
      <c r="I17" s="13">
        <f>SUM(I14:I16)/3</f>
        <v>0.14529097746080188</v>
      </c>
      <c r="J17" s="13"/>
      <c r="K17" s="13">
        <f>SUM(K14:K16)/3</f>
        <v>1.7677662589064813</v>
      </c>
      <c r="L17" s="4"/>
    </row>
    <row r="18" spans="2:12">
      <c r="B18" s="11" t="s">
        <v>33</v>
      </c>
      <c r="C18" s="12"/>
      <c r="D18" s="14">
        <v>1</v>
      </c>
      <c r="E18" s="14">
        <v>1</v>
      </c>
      <c r="F18" s="14"/>
      <c r="G18" s="14">
        <v>1</v>
      </c>
      <c r="H18" s="14">
        <v>1</v>
      </c>
      <c r="I18" s="14">
        <v>2</v>
      </c>
      <c r="J18" s="14">
        <v>3</v>
      </c>
      <c r="K18" s="14">
        <v>1</v>
      </c>
    </row>
    <row r="19" spans="2:12">
      <c r="B19" s="11" t="s">
        <v>34</v>
      </c>
      <c r="C19" s="12"/>
      <c r="D19" s="14">
        <v>0.25</v>
      </c>
      <c r="E19" s="14">
        <v>0.05</v>
      </c>
      <c r="F19" s="14">
        <v>0.05</v>
      </c>
      <c r="G19" s="14">
        <v>0.05</v>
      </c>
      <c r="H19" s="14">
        <v>0.1</v>
      </c>
      <c r="I19" s="14">
        <v>0.05</v>
      </c>
      <c r="J19" s="14">
        <v>0.2</v>
      </c>
      <c r="K19" s="14">
        <v>0.25</v>
      </c>
    </row>
    <row r="20" spans="2:12" ht="35.25" customHeight="1">
      <c r="B20" s="5" t="s">
        <v>32</v>
      </c>
      <c r="C20" s="5">
        <f>SUM(D20:K20)</f>
        <v>1.4</v>
      </c>
      <c r="D20" s="14">
        <f>D18*D19</f>
        <v>0.25</v>
      </c>
      <c r="E20" s="14">
        <f t="shared" ref="E20:K20" si="0">E18*E19</f>
        <v>0.05</v>
      </c>
      <c r="F20" s="14">
        <f t="shared" si="0"/>
        <v>0</v>
      </c>
      <c r="G20" s="14">
        <f t="shared" si="0"/>
        <v>0.05</v>
      </c>
      <c r="H20" s="14">
        <f t="shared" si="0"/>
        <v>0.1</v>
      </c>
      <c r="I20" s="14">
        <f t="shared" si="0"/>
        <v>0.1</v>
      </c>
      <c r="J20" s="14">
        <f t="shared" si="0"/>
        <v>0.60000000000000009</v>
      </c>
      <c r="K20" s="14">
        <f t="shared" si="0"/>
        <v>0.25</v>
      </c>
    </row>
  </sheetData>
  <mergeCells count="16">
    <mergeCell ref="C8:K8"/>
    <mergeCell ref="C9:K9"/>
    <mergeCell ref="C10:K10"/>
    <mergeCell ref="C11:K11"/>
    <mergeCell ref="C3:K3"/>
    <mergeCell ref="C4:K4"/>
    <mergeCell ref="C5:K5"/>
    <mergeCell ref="C6:K6"/>
    <mergeCell ref="C7:K7"/>
    <mergeCell ref="B19:C19"/>
    <mergeCell ref="B14:C14"/>
    <mergeCell ref="B13:C13"/>
    <mergeCell ref="B15:C15"/>
    <mergeCell ref="B16:C16"/>
    <mergeCell ref="B18:C18"/>
    <mergeCell ref="B17:C17"/>
  </mergeCells>
  <pageMargins left="0.15748031496062992" right="0.15748031496062992" top="0.15748031496062992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2013-07-11T14:01:17Z</cp:lastPrinted>
  <dcterms:created xsi:type="dcterms:W3CDTF">2013-07-11T13:11:18Z</dcterms:created>
  <dcterms:modified xsi:type="dcterms:W3CDTF">2013-07-12T13:10:12Z</dcterms:modified>
</cp:coreProperties>
</file>