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5\"/>
    </mc:Choice>
  </mc:AlternateContent>
  <bookViews>
    <workbookView xWindow="0" yWindow="0" windowWidth="28380" windowHeight="11628" tabRatio="821"/>
  </bookViews>
  <sheets>
    <sheet name="реестр доходов 2025-2027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J11" i="1"/>
  <c r="M36" i="1"/>
  <c r="L36" i="1"/>
  <c r="K39" i="1"/>
  <c r="K36" i="1"/>
  <c r="K18" i="1"/>
  <c r="O67" i="1" l="1"/>
  <c r="O66" i="1"/>
  <c r="O63" i="1"/>
  <c r="O64" i="1"/>
  <c r="O65" i="1"/>
  <c r="O62" i="1"/>
  <c r="O60" i="1"/>
  <c r="O61" i="1"/>
  <c r="O59" i="1"/>
  <c r="O57" i="1"/>
  <c r="O58" i="1"/>
  <c r="O56" i="1"/>
  <c r="O53" i="1"/>
  <c r="O54" i="1"/>
  <c r="O55" i="1"/>
  <c r="O52" i="1"/>
  <c r="O50" i="1"/>
  <c r="O51" i="1"/>
  <c r="O48" i="1"/>
  <c r="O49" i="1"/>
  <c r="O46" i="1"/>
  <c r="O47" i="1"/>
  <c r="O45" i="1"/>
  <c r="O43" i="1"/>
  <c r="O44" i="1"/>
  <c r="O42" i="1"/>
  <c r="O41" i="1"/>
  <c r="O40" i="1"/>
  <c r="O39" i="1"/>
  <c r="O36" i="1"/>
  <c r="O37" i="1"/>
  <c r="O38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19" i="1"/>
  <c r="O20" i="1"/>
  <c r="O17" i="1"/>
  <c r="O18" i="1"/>
  <c r="O16" i="1"/>
  <c r="O14" i="1"/>
  <c r="O15" i="1"/>
  <c r="O13" i="1"/>
  <c r="O12" i="1"/>
  <c r="O11" i="1"/>
  <c r="I27" i="1"/>
  <c r="H25" i="1"/>
  <c r="L67" i="1" l="1"/>
  <c r="I67" i="1"/>
  <c r="H67" i="1"/>
  <c r="G67" i="1"/>
  <c r="M54" i="1"/>
  <c r="L54" i="1"/>
  <c r="K54" i="1"/>
  <c r="M53" i="1"/>
  <c r="M67" i="1" s="1"/>
  <c r="L53" i="1"/>
  <c r="M52" i="1"/>
  <c r="L52" i="1"/>
  <c r="J32" i="1"/>
  <c r="K67" i="1"/>
  <c r="J67" i="1"/>
</calcChain>
</file>

<file path=xl/sharedStrings.xml><?xml version="1.0" encoding="utf-8"?>
<sst xmlns="http://schemas.openxmlformats.org/spreadsheetml/2006/main" count="260" uniqueCount="151">
  <si>
    <t>Наименование финансового органа администрация городского поселения Игрим</t>
  </si>
  <si>
    <t>Наименование бюджета бюджет городского поселения Игрим</t>
  </si>
  <si>
    <t>без субвенций</t>
  </si>
  <si>
    <t>Единица измерения: тыс.руб.</t>
  </si>
  <si>
    <t>Номер реестровой записи</t>
  </si>
  <si>
    <t>Наименование группы источников доходов/ наименование источника дохода бюджета</t>
  </si>
  <si>
    <t>Классификация доходов бюджета</t>
  </si>
  <si>
    <t>Наименование главного администратора доходов бюджета</t>
  </si>
  <si>
    <t>Прогноз доходов бюджета</t>
  </si>
  <si>
    <t>код</t>
  </si>
  <si>
    <t>наименование</t>
  </si>
  <si>
    <t>идентификационный код источника доходов бюджета по перечню источников доходов РФ</t>
  </si>
  <si>
    <t>Налоговые и неналоговые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</si>
  <si>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</si>
  <si>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</si>
  <si>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Федеральная налоговая служба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</si>
  <si>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</si>
  <si>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</si>
  <si>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</si>
  <si>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</si>
  <si>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</si>
  <si>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</si>
  <si>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</si>
  <si>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</si>
  <si>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</si>
  <si>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</si>
  <si>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</si>
  <si>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</si>
  <si>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</si>
  <si>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</si>
  <si>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</si>
  <si>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</si>
  <si>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</si>
  <si>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</si>
  <si>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</si>
  <si>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</si>
  <si>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182 1 05 03010 01 0000 110</t>
  </si>
  <si>
    <t>Единый сельскохозяйственный налог</t>
  </si>
  <si>
    <t>182 1 06 01030 13 0000 110</t>
  </si>
  <si>
    <t>Налог на имущество физических лиц взимаемых по ставкам, применяемым к объектам налогообложения,  расположенным в границах поселений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</si>
  <si>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</si>
  <si>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</si>
  <si>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</si>
  <si>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</si>
  <si>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</si>
  <si>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</si>
  <si>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</si>
  <si>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</si>
  <si>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182 1 09 04053 13 0000 110</t>
  </si>
  <si>
    <t>Земельный налог (по обязательствам, возникшим до 1 января 2006 года), мобилизуемый на территориях городских поселений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</si>
  <si>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</si>
  <si>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</si>
  <si>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городского поселения Игрим</t>
  </si>
  <si>
    <t>650 1 11 05013 13 0000 120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</si>
  <si>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</si>
  <si>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</si>
  <si>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</si>
  <si>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</si>
  <si>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</si>
  <si>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</si>
  <si>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</si>
  <si>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</si>
  <si>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</si>
  <si>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</si>
  <si>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</si>
  <si>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</si>
  <si>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</si>
  <si>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650 1 14 02052 13 0000 410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</si>
  <si>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</si>
  <si>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650 1 14 02052 13 0000 440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</si>
  <si>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</si>
  <si>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</si>
  <si>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</si>
  <si>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650 1 14 02053 13 0000 440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</si>
  <si>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</si>
  <si>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650 1 14 06013 13 0000 430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</si>
  <si>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</si>
  <si>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</si>
  <si>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</si>
  <si>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370 1 16 02010 02 9000 140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</si>
  <si>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(иные штрафы)</t>
  </si>
  <si>
    <t>Департамент региональной безопасности Ханты-Мансийского автономного округа - Югры</t>
  </si>
  <si>
    <t>650 1 16 07010 13 0000 140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</si>
  <si>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</si>
  <si>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</si>
  <si>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</si>
  <si>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650 1 16 10031 13 0000 140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</si>
  <si>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</si>
  <si>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042 1 16 10100 13 0000 140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</si>
  <si>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</si>
  <si>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Контрольно-счетная палата Березовского района</t>
  </si>
  <si>
    <t>161 1 16 10123 01 0000 140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</si>
  <si>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</si>
  <si>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Федеральная антимонопольная служба</t>
  </si>
  <si>
    <t>650 1 17 01050 13 0000 180</t>
  </si>
  <si>
    <t>Невыясненные поступления,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</si>
  <si>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</si>
  <si>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</si>
  <si>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</si>
  <si>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</si>
  <si>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</si>
  <si>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650 2 02 20041 13 0000 150 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</si>
  <si>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</si>
  <si>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650 2 02 25555 13 0000 150 </t>
  </si>
  <si>
    <t>Субсидии бюджетам городских поселений на реализацию программ формирование современной городской среды</t>
  </si>
  <si>
    <t xml:space="preserve">650 2 02 29999 13 0000 150 </t>
  </si>
  <si>
    <t xml:space="preserve">Прочие субсидии бюджетам городских поселений 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</si>
  <si>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</si>
  <si>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</si>
  <si>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650 2 02 35118 13 0000 150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</si>
  <si>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</si>
  <si>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650 2 02 35930 13 0000 150</t>
  </si>
  <si>
    <t>Субвенции бюджетам городских поселений на государственную регистрацию актов гражданского состояния</t>
  </si>
  <si>
    <t>650 2 02 45160 13 0000 150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</si>
  <si>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</si>
  <si>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650 2 02 49999 13 0000 150</t>
  </si>
  <si>
    <t>Прочие межбюджетные трансферты, передаваемые бюджетам городских поселений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</si>
  <si>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</si>
  <si>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</si>
  <si>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</si>
  <si>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</si>
  <si>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650 2 07 05030 13 0000 150</t>
  </si>
  <si>
    <t>Прочие безвозмездные поступления в бюджеты городских поселений</t>
  </si>
  <si>
    <t xml:space="preserve">650 2 08 05000 13 0000 150 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</si>
  <si>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</si>
  <si>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650 2 18 60010 13 0000 150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</si>
  <si>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</si>
  <si>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</si>
  <si>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</si>
  <si>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650 2 19 45160 13 0000 150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</si>
  <si>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поселений</t>
  </si>
  <si>
    <t>ВСЕГО по источникам доходов</t>
  </si>
  <si>
    <t xml:space="preserve">Руководитель   </t>
  </si>
  <si>
    <t>глава поселения</t>
  </si>
  <si>
    <t>___________</t>
  </si>
  <si>
    <t>С.А. Храмиков</t>
  </si>
  <si>
    <t>(должность)</t>
  </si>
  <si>
    <t>(подпись)</t>
  </si>
  <si>
    <t>(расшифровка подписи)</t>
  </si>
  <si>
    <t xml:space="preserve">Исполнитель  </t>
  </si>
  <si>
    <t>начальник экономической службы</t>
  </si>
  <si>
    <t>Л.А.Сорочук</t>
  </si>
  <si>
    <t>Реестр источников доходов бюджета городского поселения Игрим на 2025 год и плановый период 2026 и 2027 годов</t>
  </si>
  <si>
    <t>на 2025 г. (очередной финансовый год)</t>
  </si>
  <si>
    <t>на 2026 г. (первый год планового периода)</t>
  </si>
  <si>
    <t>на 2027 г. (второй год планового периода)</t>
  </si>
  <si>
    <t>Кассовые поступления в текущем финансовом году (по состоянию на "01" ноября 2024г.)</t>
  </si>
  <si>
    <t>Прогноз доходов бюджета на 2024 г. (текущий финансовый год)</t>
  </si>
  <si>
    <t>Кассовые поступления в текущем финансовом году (по состоянию на "01" октября 2024г.)</t>
  </si>
  <si>
    <t>план - исполнение</t>
  </si>
  <si>
    <t>Оценка исполнения 2024 г. (текущий финансовый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</si>
</sst>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0" fontId="1" fillId="0" borderId="5" xfId="0" applyFont="1" applyFill="1" applyBorder="1"/>
    <xf numFmtId="0" fontId="1" fillId="0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O74"/>
  <sheetViews>
    <sheetView tabSelected="1" zoomScale="90" zoomScaleNormal="90" workbookViewId="0">
      <pane xSplit="6" ySplit="10" topLeftCell="G65" activePane="bottomRight" state="frozen"/>
      <selection pane="topRight" activeCell="G1" sqref="G1"/>
      <selection pane="bottomLeft" activeCell="A11" sqref="A11"/>
      <selection pane="bottomRight" activeCell="M68" sqref="M68"/>
    </sheetView>
  </sheetViews>
  <sheetFormatPr defaultColWidth="9.109375" defaultRowHeight="13.8" x14ac:dyDescent="0.25"/>
  <cols>
    <col min="1" max="1" width="4.109375" style="1" customWidth="1"/>
    <col min="2" max="2" width="14.44140625" style="1" customWidth="1"/>
    <col min="3" max="3" width="24.109375" style="1" customWidth="1"/>
    <col min="4" max="4" width="39.109375" style="1" customWidth="1"/>
    <col min="5" max="5" width="10.44140625" style="1" customWidth="1"/>
    <col min="6" max="6" width="13.44140625" style="1" customWidth="1"/>
    <col min="7" max="7" width="12.109375" style="1" customWidth="1"/>
    <col min="8" max="9" width="11.44140625" style="1" customWidth="1"/>
    <col min="10" max="10" width="11" style="1" customWidth="1"/>
    <col min="11" max="11" width="11.5546875" style="1" customWidth="1"/>
    <col min="12" max="12" width="11.33203125" style="1" customWidth="1"/>
    <col min="13" max="13" width="11.109375" style="1" customWidth="1"/>
    <col min="14" max="14" width="3.5546875" style="1" customWidth="1"/>
    <col min="15" max="15" width="11" style="1" hidden="1" customWidth="1"/>
    <col min="16" max="16384" width="9.109375" style="1"/>
  </cols>
  <sheetData>
    <row r="1" spans="1:15" ht="14.25" customHeight="1" x14ac:dyDescent="0.25">
      <c r="L1" s="40"/>
      <c r="M1" s="40"/>
    </row>
    <row r="2" spans="1:15" ht="15.6" x14ac:dyDescent="0.3">
      <c r="A2" s="41" t="s">
        <v>142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5" ht="8.25" customHeigh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ht="15.6" x14ac:dyDescent="0.3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5" ht="15.6" x14ac:dyDescent="0.3">
      <c r="A5" s="2" t="s">
        <v>1</v>
      </c>
      <c r="B5" s="2"/>
      <c r="C5" s="2"/>
      <c r="D5" s="2"/>
      <c r="E5" s="3" t="s">
        <v>2</v>
      </c>
      <c r="F5" s="2"/>
      <c r="G5" s="2"/>
      <c r="H5" s="2"/>
      <c r="I5" s="2"/>
      <c r="J5" s="2"/>
      <c r="K5" s="2"/>
      <c r="L5" s="2"/>
      <c r="M5" s="2"/>
    </row>
    <row r="6" spans="1:15" ht="15.6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ht="9.75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5" s="4" customFormat="1" ht="11.25" customHeight="1" x14ac:dyDescent="0.3">
      <c r="A8" s="42" t="s">
        <v>4</v>
      </c>
      <c r="B8" s="42" t="s">
        <v>5</v>
      </c>
      <c r="C8" s="42" t="s">
        <v>6</v>
      </c>
      <c r="D8" s="42"/>
      <c r="E8" s="42"/>
      <c r="F8" s="42" t="s">
        <v>7</v>
      </c>
      <c r="G8" s="42" t="s">
        <v>147</v>
      </c>
      <c r="H8" s="42" t="s">
        <v>148</v>
      </c>
      <c r="I8" s="42" t="s">
        <v>146</v>
      </c>
      <c r="J8" s="43" t="s">
        <v>150</v>
      </c>
      <c r="K8" s="36" t="s">
        <v>8</v>
      </c>
      <c r="L8" s="36"/>
      <c r="M8" s="36"/>
    </row>
    <row r="9" spans="1:15" s="4" customFormat="1" ht="95.25" customHeight="1" x14ac:dyDescent="0.3">
      <c r="A9" s="42"/>
      <c r="B9" s="42"/>
      <c r="C9" s="5" t="s">
        <v>9</v>
      </c>
      <c r="D9" s="5" t="s">
        <v>10</v>
      </c>
      <c r="E9" s="5" t="s">
        <v>11</v>
      </c>
      <c r="F9" s="42"/>
      <c r="G9" s="42"/>
      <c r="H9" s="42"/>
      <c r="I9" s="42"/>
      <c r="J9" s="43"/>
      <c r="K9" s="5" t="s">
        <v>143</v>
      </c>
      <c r="L9" s="5" t="s">
        <v>144</v>
      </c>
      <c r="M9" s="5" t="s">
        <v>145</v>
      </c>
      <c r="O9" s="35" t="s">
        <v>149</v>
      </c>
    </row>
    <row r="10" spans="1:15" s="7" customFormat="1" ht="12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8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</row>
    <row r="11" spans="1:15" s="13" customFormat="1" ht="118.5" customHeight="1" x14ac:dyDescent="0.3">
      <c r="A11" s="8">
        <v>5</v>
      </c>
      <c r="B11" s="9" t="s">
        <v>12</v>
      </c>
      <c r="C11" s="10" t="s">
        <v>13</v>
      </c>
      <c r="D11" s="9" t="s">
        <v>14</v>
      </c>
      <c r="E11" s="11"/>
      <c r="F11" s="9" t="s">
        <v>15</v>
      </c>
      <c r="G11" s="12">
        <v>29451</v>
      </c>
      <c r="H11" s="12">
        <v>20704.3</v>
      </c>
      <c r="I11" s="12">
        <v>22957.5</v>
      </c>
      <c r="J11" s="33">
        <f>29451-1000</f>
        <v>28451</v>
      </c>
      <c r="K11" s="12">
        <f>29747+1100</f>
        <v>30847</v>
      </c>
      <c r="L11" s="12">
        <v>30850</v>
      </c>
      <c r="M11" s="12">
        <v>30900</v>
      </c>
      <c r="O11" s="14">
        <f>G11-I11</f>
        <v>6493.5</v>
      </c>
    </row>
    <row r="12" spans="1:15" s="13" customFormat="1" ht="156" customHeight="1" x14ac:dyDescent="0.3">
      <c r="A12" s="8">
        <v>6</v>
      </c>
      <c r="B12" s="9" t="s">
        <v>12</v>
      </c>
      <c r="C12" s="10" t="s">
        <v>16</v>
      </c>
      <c r="D12" s="9" t="s">
        <v>17</v>
      </c>
      <c r="E12" s="11"/>
      <c r="F12" s="9" t="s">
        <v>15</v>
      </c>
      <c r="G12" s="12">
        <v>100</v>
      </c>
      <c r="H12" s="12">
        <v>124.7</v>
      </c>
      <c r="I12" s="12">
        <v>138.6</v>
      </c>
      <c r="J12" s="12">
        <v>150</v>
      </c>
      <c r="K12" s="12">
        <v>100</v>
      </c>
      <c r="L12" s="12">
        <v>100</v>
      </c>
      <c r="M12" s="12">
        <v>100</v>
      </c>
      <c r="O12" s="14">
        <f>G12-I12</f>
        <v>-38.599999999999994</v>
      </c>
    </row>
    <row r="13" spans="1:15" s="13" customFormat="1" ht="133.5" customHeight="1" x14ac:dyDescent="0.3">
      <c r="A13" s="8">
        <v>7</v>
      </c>
      <c r="B13" s="9" t="s">
        <v>12</v>
      </c>
      <c r="C13" s="10" t="s">
        <v>18</v>
      </c>
      <c r="D13" s="9" t="s">
        <v>19</v>
      </c>
      <c r="E13" s="11"/>
      <c r="F13" s="9" t="s">
        <v>15</v>
      </c>
      <c r="G13" s="12">
        <v>100</v>
      </c>
      <c r="H13" s="12">
        <v>245.3</v>
      </c>
      <c r="I13" s="12">
        <v>255.4</v>
      </c>
      <c r="J13" s="12">
        <v>280</v>
      </c>
      <c r="K13" s="12">
        <v>100</v>
      </c>
      <c r="L13" s="12">
        <v>100</v>
      </c>
      <c r="M13" s="12">
        <v>100</v>
      </c>
      <c r="N13" s="14"/>
      <c r="O13" s="14">
        <f>G13-I13</f>
        <v>-155.4</v>
      </c>
    </row>
    <row r="14" spans="1:15" s="13" customFormat="1" ht="69" x14ac:dyDescent="0.3">
      <c r="A14" s="8">
        <v>8</v>
      </c>
      <c r="B14" s="9" t="s">
        <v>12</v>
      </c>
      <c r="C14" s="10" t="s">
        <v>20</v>
      </c>
      <c r="D14" s="9" t="s">
        <v>21</v>
      </c>
      <c r="E14" s="11"/>
      <c r="F14" s="9" t="s">
        <v>15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O14" s="14">
        <f t="shared" ref="O14:O66" si="0">G14-I14</f>
        <v>0</v>
      </c>
    </row>
    <row r="15" spans="1:15" s="13" customFormat="1" ht="124.2" x14ac:dyDescent="0.3">
      <c r="A15" s="8">
        <v>9</v>
      </c>
      <c r="B15" s="9" t="s">
        <v>12</v>
      </c>
      <c r="C15" s="10" t="s">
        <v>22</v>
      </c>
      <c r="D15" s="9" t="s">
        <v>23</v>
      </c>
      <c r="E15" s="11"/>
      <c r="F15" s="9" t="s">
        <v>15</v>
      </c>
      <c r="G15" s="12">
        <v>5</v>
      </c>
      <c r="H15" s="12">
        <v>-0.6</v>
      </c>
      <c r="I15" s="12">
        <v>-1.6</v>
      </c>
      <c r="J15" s="12">
        <v>1</v>
      </c>
      <c r="K15" s="12">
        <v>57</v>
      </c>
      <c r="L15" s="12">
        <v>57.5</v>
      </c>
      <c r="M15" s="12">
        <v>58.1</v>
      </c>
      <c r="O15" s="14">
        <f t="shared" si="0"/>
        <v>6.6</v>
      </c>
    </row>
    <row r="16" spans="1:15" s="13" customFormat="1" ht="151.80000000000001" x14ac:dyDescent="0.3">
      <c r="A16" s="8">
        <v>9</v>
      </c>
      <c r="B16" s="9" t="s">
        <v>12</v>
      </c>
      <c r="C16" s="10" t="s">
        <v>24</v>
      </c>
      <c r="D16" s="9" t="s">
        <v>25</v>
      </c>
      <c r="E16" s="11"/>
      <c r="F16" s="9" t="s">
        <v>15</v>
      </c>
      <c r="G16" s="12">
        <v>50</v>
      </c>
      <c r="H16" s="12">
        <v>50.4</v>
      </c>
      <c r="I16" s="12">
        <v>76.5</v>
      </c>
      <c r="J16" s="12">
        <v>85</v>
      </c>
      <c r="K16" s="12">
        <v>50</v>
      </c>
      <c r="L16" s="12">
        <v>50</v>
      </c>
      <c r="M16" s="12">
        <v>50</v>
      </c>
      <c r="O16" s="14">
        <f t="shared" si="0"/>
        <v>-26.5</v>
      </c>
    </row>
    <row r="17" spans="1:15" s="13" customFormat="1" ht="110.4" x14ac:dyDescent="0.3">
      <c r="A17" s="8">
        <v>9</v>
      </c>
      <c r="B17" s="9" t="s">
        <v>12</v>
      </c>
      <c r="C17" s="10" t="s">
        <v>26</v>
      </c>
      <c r="D17" s="9" t="s">
        <v>27</v>
      </c>
      <c r="E17" s="11"/>
      <c r="F17" s="9" t="s">
        <v>15</v>
      </c>
      <c r="G17" s="12">
        <v>0</v>
      </c>
      <c r="H17" s="12">
        <v>0</v>
      </c>
      <c r="I17" s="12">
        <v>0</v>
      </c>
      <c r="J17" s="12">
        <v>0</v>
      </c>
      <c r="K17" s="12"/>
      <c r="L17" s="12"/>
      <c r="M17" s="12"/>
      <c r="O17" s="14">
        <f t="shared" si="0"/>
        <v>0</v>
      </c>
    </row>
    <row r="18" spans="1:15" s="13" customFormat="1" ht="97.95" customHeight="1" x14ac:dyDescent="0.3">
      <c r="A18" s="8">
        <v>1</v>
      </c>
      <c r="B18" s="9" t="s">
        <v>12</v>
      </c>
      <c r="C18" s="10" t="s">
        <v>28</v>
      </c>
      <c r="D18" s="9" t="s">
        <v>29</v>
      </c>
      <c r="E18" s="11"/>
      <c r="F18" s="9" t="s">
        <v>15</v>
      </c>
      <c r="G18" s="15">
        <v>6392</v>
      </c>
      <c r="H18" s="12">
        <v>5382.2</v>
      </c>
      <c r="I18" s="12">
        <v>6724.6</v>
      </c>
      <c r="J18" s="12">
        <v>7392</v>
      </c>
      <c r="K18" s="12">
        <f>7392+1987.4</f>
        <v>9379.4</v>
      </c>
      <c r="L18" s="12">
        <v>9380</v>
      </c>
      <c r="M18" s="12">
        <v>9400</v>
      </c>
      <c r="N18" s="14"/>
      <c r="O18" s="14">
        <f t="shared" si="0"/>
        <v>-332.60000000000036</v>
      </c>
    </row>
    <row r="19" spans="1:15" s="13" customFormat="1" ht="130.94999999999999" customHeight="1" x14ac:dyDescent="0.3">
      <c r="A19" s="8">
        <v>2</v>
      </c>
      <c r="B19" s="9" t="s">
        <v>12</v>
      </c>
      <c r="C19" s="10" t="s">
        <v>30</v>
      </c>
      <c r="D19" s="9" t="s">
        <v>31</v>
      </c>
      <c r="E19" s="11"/>
      <c r="F19" s="9" t="s">
        <v>15</v>
      </c>
      <c r="G19" s="15">
        <v>32</v>
      </c>
      <c r="H19" s="12">
        <v>30.8</v>
      </c>
      <c r="I19" s="12">
        <v>38.799999999999997</v>
      </c>
      <c r="J19" s="12">
        <v>45</v>
      </c>
      <c r="K19" s="12">
        <v>45</v>
      </c>
      <c r="L19" s="12">
        <v>47.2</v>
      </c>
      <c r="M19" s="12">
        <v>65.5</v>
      </c>
      <c r="O19" s="14">
        <f t="shared" si="0"/>
        <v>-6.7999999999999972</v>
      </c>
    </row>
    <row r="20" spans="1:15" s="13" customFormat="1" ht="111.6" customHeight="1" x14ac:dyDescent="0.3">
      <c r="A20" s="8">
        <v>3</v>
      </c>
      <c r="B20" s="9" t="s">
        <v>12</v>
      </c>
      <c r="C20" s="10" t="s">
        <v>32</v>
      </c>
      <c r="D20" s="9" t="s">
        <v>33</v>
      </c>
      <c r="E20" s="11"/>
      <c r="F20" s="9" t="s">
        <v>15</v>
      </c>
      <c r="G20" s="15">
        <v>7270</v>
      </c>
      <c r="H20" s="12">
        <v>5654.1</v>
      </c>
      <c r="I20" s="12">
        <v>6972.3</v>
      </c>
      <c r="J20" s="12">
        <v>7700</v>
      </c>
      <c r="K20" s="12">
        <v>8180.9</v>
      </c>
      <c r="L20" s="12">
        <v>8494.2999999999993</v>
      </c>
      <c r="M20" s="12">
        <v>11743.2</v>
      </c>
      <c r="O20" s="14">
        <f t="shared" si="0"/>
        <v>297.69999999999982</v>
      </c>
    </row>
    <row r="21" spans="1:15" s="13" customFormat="1" ht="105.6" customHeight="1" x14ac:dyDescent="0.3">
      <c r="A21" s="8">
        <v>4</v>
      </c>
      <c r="B21" s="9" t="s">
        <v>12</v>
      </c>
      <c r="C21" s="10" t="s">
        <v>34</v>
      </c>
      <c r="D21" s="9" t="s">
        <v>35</v>
      </c>
      <c r="E21" s="11"/>
      <c r="F21" s="9" t="s">
        <v>15</v>
      </c>
      <c r="G21" s="15">
        <v>-667</v>
      </c>
      <c r="H21" s="12">
        <v>-694.7</v>
      </c>
      <c r="I21" s="12">
        <v>-748.4</v>
      </c>
      <c r="J21" s="12">
        <v>-823</v>
      </c>
      <c r="K21" s="12">
        <v>-985.3</v>
      </c>
      <c r="L21" s="12">
        <v>-993.8</v>
      </c>
      <c r="M21" s="12">
        <v>-1488.5</v>
      </c>
      <c r="O21" s="14">
        <f t="shared" si="0"/>
        <v>81.399999999999977</v>
      </c>
    </row>
    <row r="22" spans="1:15" s="13" customFormat="1" ht="42" customHeight="1" x14ac:dyDescent="0.3">
      <c r="A22" s="8">
        <v>10</v>
      </c>
      <c r="B22" s="9" t="s">
        <v>12</v>
      </c>
      <c r="C22" s="16" t="s">
        <v>36</v>
      </c>
      <c r="D22" s="9" t="s">
        <v>37</v>
      </c>
      <c r="E22" s="10"/>
      <c r="F22" s="9" t="s">
        <v>15</v>
      </c>
      <c r="G22" s="15">
        <v>68</v>
      </c>
      <c r="H22" s="12">
        <v>39.700000000000003</v>
      </c>
      <c r="I22" s="12">
        <v>39.700000000000003</v>
      </c>
      <c r="J22" s="22">
        <v>39.700000000000003</v>
      </c>
      <c r="K22" s="12">
        <v>40</v>
      </c>
      <c r="L22" s="12">
        <v>40</v>
      </c>
      <c r="M22" s="12">
        <v>40</v>
      </c>
      <c r="O22" s="14">
        <f t="shared" si="0"/>
        <v>28.299999999999997</v>
      </c>
    </row>
    <row r="23" spans="1:15" s="13" customFormat="1" ht="55.2" x14ac:dyDescent="0.3">
      <c r="A23" s="8">
        <v>11</v>
      </c>
      <c r="B23" s="9" t="s">
        <v>12</v>
      </c>
      <c r="C23" s="9" t="s">
        <v>38</v>
      </c>
      <c r="D23" s="9" t="s">
        <v>39</v>
      </c>
      <c r="E23" s="10"/>
      <c r="F23" s="9" t="s">
        <v>15</v>
      </c>
      <c r="G23" s="15">
        <v>2500</v>
      </c>
      <c r="H23" s="12">
        <v>1529.5</v>
      </c>
      <c r="I23" s="12">
        <v>2080</v>
      </c>
      <c r="J23" s="12">
        <v>2500</v>
      </c>
      <c r="K23" s="12">
        <v>3591</v>
      </c>
      <c r="L23" s="12">
        <v>3591</v>
      </c>
      <c r="M23" s="12">
        <v>3591</v>
      </c>
      <c r="N23" s="14"/>
      <c r="O23" s="14">
        <f t="shared" si="0"/>
        <v>420</v>
      </c>
    </row>
    <row r="24" spans="1:15" s="13" customFormat="1" ht="129.75" customHeight="1" x14ac:dyDescent="0.3">
      <c r="A24" s="8">
        <v>12</v>
      </c>
      <c r="B24" s="9" t="s">
        <v>12</v>
      </c>
      <c r="C24" s="16" t="s">
        <v>40</v>
      </c>
      <c r="D24" s="9" t="s">
        <v>41</v>
      </c>
      <c r="E24" s="10"/>
      <c r="F24" s="9" t="s">
        <v>15</v>
      </c>
      <c r="G24" s="15">
        <v>55</v>
      </c>
      <c r="H24" s="12">
        <v>57.8</v>
      </c>
      <c r="I24" s="12">
        <v>49.3</v>
      </c>
      <c r="J24" s="12">
        <v>55</v>
      </c>
      <c r="K24" s="12">
        <v>55</v>
      </c>
      <c r="L24" s="12">
        <v>55</v>
      </c>
      <c r="M24" s="12">
        <v>55</v>
      </c>
      <c r="O24" s="14">
        <f t="shared" si="0"/>
        <v>5.7000000000000028</v>
      </c>
    </row>
    <row r="25" spans="1:15" s="13" customFormat="1" ht="120" customHeight="1" x14ac:dyDescent="0.3">
      <c r="A25" s="8">
        <v>13</v>
      </c>
      <c r="B25" s="9" t="s">
        <v>12</v>
      </c>
      <c r="C25" s="16" t="s">
        <v>42</v>
      </c>
      <c r="D25" s="9" t="s">
        <v>43</v>
      </c>
      <c r="E25" s="10"/>
      <c r="F25" s="9" t="s">
        <v>15</v>
      </c>
      <c r="G25" s="15">
        <v>270</v>
      </c>
      <c r="H25" s="12">
        <f>121.8+0.1</f>
        <v>121.89999999999999</v>
      </c>
      <c r="I25" s="12">
        <v>183.1</v>
      </c>
      <c r="J25" s="33">
        <v>250</v>
      </c>
      <c r="K25" s="12">
        <v>270</v>
      </c>
      <c r="L25" s="12">
        <v>270</v>
      </c>
      <c r="M25" s="12">
        <v>270</v>
      </c>
      <c r="O25" s="14">
        <f t="shared" si="0"/>
        <v>86.9</v>
      </c>
    </row>
    <row r="26" spans="1:15" s="13" customFormat="1" ht="55.2" x14ac:dyDescent="0.3">
      <c r="A26" s="8">
        <v>14</v>
      </c>
      <c r="B26" s="9" t="s">
        <v>12</v>
      </c>
      <c r="C26" s="9" t="s">
        <v>44</v>
      </c>
      <c r="D26" s="9" t="s">
        <v>45</v>
      </c>
      <c r="E26" s="10"/>
      <c r="F26" s="9" t="s">
        <v>15</v>
      </c>
      <c r="G26" s="15">
        <v>2070</v>
      </c>
      <c r="H26" s="12">
        <v>335.2</v>
      </c>
      <c r="I26" s="12">
        <v>1360.9</v>
      </c>
      <c r="J26" s="22">
        <v>1400</v>
      </c>
      <c r="K26" s="12">
        <v>2000</v>
      </c>
      <c r="L26" s="12">
        <v>2000</v>
      </c>
      <c r="M26" s="12">
        <v>2000</v>
      </c>
      <c r="O26" s="14">
        <f t="shared" si="0"/>
        <v>709.09999999999991</v>
      </c>
    </row>
    <row r="27" spans="1:15" s="13" customFormat="1" ht="60" customHeight="1" x14ac:dyDescent="0.3">
      <c r="A27" s="8">
        <v>15</v>
      </c>
      <c r="B27" s="9" t="s">
        <v>12</v>
      </c>
      <c r="C27" s="9" t="s">
        <v>46</v>
      </c>
      <c r="D27" s="9" t="s">
        <v>47</v>
      </c>
      <c r="E27" s="10"/>
      <c r="F27" s="9" t="s">
        <v>15</v>
      </c>
      <c r="G27" s="15">
        <v>230</v>
      </c>
      <c r="H27" s="12">
        <v>261.8</v>
      </c>
      <c r="I27" s="12">
        <f>311.1+0.1</f>
        <v>311.20000000000005</v>
      </c>
      <c r="J27" s="12">
        <v>340</v>
      </c>
      <c r="K27" s="12">
        <v>200</v>
      </c>
      <c r="L27" s="12">
        <v>200</v>
      </c>
      <c r="M27" s="12">
        <v>200</v>
      </c>
      <c r="O27" s="14">
        <f t="shared" si="0"/>
        <v>-81.200000000000045</v>
      </c>
    </row>
    <row r="28" spans="1:15" s="13" customFormat="1" ht="55.2" x14ac:dyDescent="0.3">
      <c r="A28" s="8">
        <v>16</v>
      </c>
      <c r="B28" s="9" t="s">
        <v>12</v>
      </c>
      <c r="C28" s="10" t="s">
        <v>48</v>
      </c>
      <c r="D28" s="9" t="s">
        <v>49</v>
      </c>
      <c r="E28" s="11"/>
      <c r="F28" s="9" t="s">
        <v>15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O28" s="14">
        <f t="shared" si="0"/>
        <v>0</v>
      </c>
    </row>
    <row r="29" spans="1:15" s="13" customFormat="1" ht="96.6" customHeight="1" x14ac:dyDescent="0.3">
      <c r="A29" s="8">
        <v>17</v>
      </c>
      <c r="B29" s="9" t="s">
        <v>12</v>
      </c>
      <c r="C29" s="9" t="s">
        <v>50</v>
      </c>
      <c r="D29" s="9" t="s">
        <v>51</v>
      </c>
      <c r="E29" s="10"/>
      <c r="F29" s="9" t="s">
        <v>52</v>
      </c>
      <c r="G29" s="17">
        <v>10</v>
      </c>
      <c r="H29" s="12">
        <v>2.7</v>
      </c>
      <c r="I29" s="12">
        <v>2.7</v>
      </c>
      <c r="J29" s="12">
        <v>5</v>
      </c>
      <c r="K29" s="12">
        <v>10</v>
      </c>
      <c r="L29" s="12">
        <v>10</v>
      </c>
      <c r="M29" s="12">
        <v>10</v>
      </c>
      <c r="O29" s="14">
        <f t="shared" si="0"/>
        <v>7.3</v>
      </c>
    </row>
    <row r="30" spans="1:15" s="13" customFormat="1" ht="114.6" customHeight="1" x14ac:dyDescent="0.3">
      <c r="A30" s="8">
        <v>18</v>
      </c>
      <c r="B30" s="9" t="s">
        <v>12</v>
      </c>
      <c r="C30" s="9" t="s">
        <v>53</v>
      </c>
      <c r="D30" s="9" t="s">
        <v>54</v>
      </c>
      <c r="E30" s="10"/>
      <c r="F30" s="9" t="s">
        <v>52</v>
      </c>
      <c r="G30" s="12">
        <v>1247</v>
      </c>
      <c r="H30" s="12">
        <v>903.2</v>
      </c>
      <c r="I30" s="12">
        <v>1215.2</v>
      </c>
      <c r="J30" s="12">
        <v>1247</v>
      </c>
      <c r="K30" s="12">
        <v>1247</v>
      </c>
      <c r="L30" s="12">
        <v>1247</v>
      </c>
      <c r="M30" s="12">
        <v>1247</v>
      </c>
      <c r="N30" s="14"/>
      <c r="O30" s="14">
        <f t="shared" si="0"/>
        <v>31.799999999999955</v>
      </c>
    </row>
    <row r="31" spans="1:15" s="13" customFormat="1" ht="108" customHeight="1" x14ac:dyDescent="0.3">
      <c r="A31" s="8">
        <v>19</v>
      </c>
      <c r="B31" s="9" t="s">
        <v>12</v>
      </c>
      <c r="C31" s="9" t="s">
        <v>55</v>
      </c>
      <c r="D31" s="9" t="s">
        <v>56</v>
      </c>
      <c r="E31" s="10"/>
      <c r="F31" s="9" t="s">
        <v>52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4"/>
      <c r="O31" s="14">
        <f t="shared" si="0"/>
        <v>0</v>
      </c>
    </row>
    <row r="32" spans="1:15" s="13" customFormat="1" ht="82.8" x14ac:dyDescent="0.3">
      <c r="A32" s="8">
        <v>20</v>
      </c>
      <c r="B32" s="9" t="s">
        <v>12</v>
      </c>
      <c r="C32" s="9" t="s">
        <v>57</v>
      </c>
      <c r="D32" s="9" t="s">
        <v>58</v>
      </c>
      <c r="E32" s="10"/>
      <c r="F32" s="9" t="s">
        <v>52</v>
      </c>
      <c r="G32" s="17">
        <v>3000</v>
      </c>
      <c r="H32" s="12">
        <v>1563.3</v>
      </c>
      <c r="I32" s="12">
        <v>1748.7</v>
      </c>
      <c r="J32" s="33">
        <f>2255-0.1</f>
        <v>2254.9</v>
      </c>
      <c r="K32" s="12">
        <v>2605</v>
      </c>
      <c r="L32" s="12">
        <v>2605</v>
      </c>
      <c r="M32" s="12">
        <v>2605</v>
      </c>
      <c r="O32" s="14">
        <f t="shared" si="0"/>
        <v>1251.3</v>
      </c>
    </row>
    <row r="33" spans="1:15" s="13" customFormat="1" ht="124.2" x14ac:dyDescent="0.3">
      <c r="A33" s="8">
        <v>21</v>
      </c>
      <c r="B33" s="9" t="s">
        <v>12</v>
      </c>
      <c r="C33" s="9" t="s">
        <v>59</v>
      </c>
      <c r="D33" s="9" t="s">
        <v>60</v>
      </c>
      <c r="E33" s="10"/>
      <c r="F33" s="9" t="s">
        <v>52</v>
      </c>
      <c r="G33" s="17">
        <v>0</v>
      </c>
      <c r="H33" s="12">
        <v>1</v>
      </c>
      <c r="I33" s="12">
        <v>0.1</v>
      </c>
      <c r="J33" s="12">
        <v>0.1</v>
      </c>
      <c r="K33" s="12">
        <v>0</v>
      </c>
      <c r="L33" s="12">
        <v>0</v>
      </c>
      <c r="M33" s="12">
        <v>0</v>
      </c>
      <c r="O33" s="14">
        <f t="shared" si="0"/>
        <v>-0.1</v>
      </c>
    </row>
    <row r="34" spans="1:15" s="13" customFormat="1" ht="96.6" x14ac:dyDescent="0.3">
      <c r="A34" s="8">
        <v>22</v>
      </c>
      <c r="B34" s="9" t="s">
        <v>12</v>
      </c>
      <c r="C34" s="9" t="s">
        <v>61</v>
      </c>
      <c r="D34" s="9" t="s">
        <v>62</v>
      </c>
      <c r="E34" s="10"/>
      <c r="F34" s="9" t="s">
        <v>52</v>
      </c>
      <c r="G34" s="17">
        <v>2032</v>
      </c>
      <c r="H34" s="12">
        <v>1870.6</v>
      </c>
      <c r="I34" s="12">
        <v>2084</v>
      </c>
      <c r="J34" s="12">
        <v>2300</v>
      </c>
      <c r="K34" s="12">
        <v>2265</v>
      </c>
      <c r="L34" s="12">
        <v>2265</v>
      </c>
      <c r="M34" s="12">
        <v>2265</v>
      </c>
      <c r="O34" s="14">
        <f t="shared" si="0"/>
        <v>-52</v>
      </c>
    </row>
    <row r="35" spans="1:15" s="13" customFormat="1" ht="55.2" x14ac:dyDescent="0.3">
      <c r="A35" s="8">
        <v>23</v>
      </c>
      <c r="B35" s="9" t="s">
        <v>12</v>
      </c>
      <c r="C35" s="9" t="s">
        <v>63</v>
      </c>
      <c r="D35" s="9" t="s">
        <v>64</v>
      </c>
      <c r="E35" s="17"/>
      <c r="F35" s="9" t="s">
        <v>52</v>
      </c>
      <c r="G35" s="12">
        <v>162.4</v>
      </c>
      <c r="H35" s="12">
        <v>103.3</v>
      </c>
      <c r="I35" s="12">
        <v>122</v>
      </c>
      <c r="J35" s="12">
        <v>180</v>
      </c>
      <c r="K35" s="12">
        <v>100</v>
      </c>
      <c r="L35" s="12">
        <v>100</v>
      </c>
      <c r="M35" s="12">
        <v>100</v>
      </c>
      <c r="O35" s="14">
        <f t="shared" si="0"/>
        <v>40.400000000000006</v>
      </c>
    </row>
    <row r="36" spans="1:15" s="13" customFormat="1" ht="65.25" customHeight="1" x14ac:dyDescent="0.3">
      <c r="A36" s="8">
        <v>24</v>
      </c>
      <c r="B36" s="9" t="s">
        <v>12</v>
      </c>
      <c r="C36" s="9" t="s">
        <v>65</v>
      </c>
      <c r="D36" s="9" t="s">
        <v>66</v>
      </c>
      <c r="E36" s="17"/>
      <c r="F36" s="9" t="s">
        <v>52</v>
      </c>
      <c r="G36" s="12">
        <v>7051</v>
      </c>
      <c r="H36" s="12">
        <v>4711.3999999999996</v>
      </c>
      <c r="I36" s="12">
        <v>5229.8</v>
      </c>
      <c r="J36" s="12">
        <v>7051</v>
      </c>
      <c r="K36" s="12">
        <f>7051+1000</f>
        <v>8051</v>
      </c>
      <c r="L36" s="12">
        <f>7051+1000</f>
        <v>8051</v>
      </c>
      <c r="M36" s="12">
        <f>7051+1000</f>
        <v>8051</v>
      </c>
      <c r="O36" s="14">
        <f t="shared" si="0"/>
        <v>1821.1999999999998</v>
      </c>
    </row>
    <row r="37" spans="1:15" s="13" customFormat="1" ht="124.2" x14ac:dyDescent="0.3">
      <c r="A37" s="8">
        <v>25</v>
      </c>
      <c r="B37" s="9" t="s">
        <v>12</v>
      </c>
      <c r="C37" s="9" t="s">
        <v>67</v>
      </c>
      <c r="D37" s="9" t="s">
        <v>68</v>
      </c>
      <c r="E37" s="17"/>
      <c r="F37" s="9" t="s">
        <v>52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O37" s="14">
        <f t="shared" si="0"/>
        <v>0</v>
      </c>
    </row>
    <row r="38" spans="1:15" s="13" customFormat="1" ht="124.2" x14ac:dyDescent="0.3">
      <c r="A38" s="8">
        <v>26</v>
      </c>
      <c r="B38" s="9" t="s">
        <v>12</v>
      </c>
      <c r="C38" s="9" t="s">
        <v>69</v>
      </c>
      <c r="D38" s="9" t="s">
        <v>70</v>
      </c>
      <c r="E38" s="17"/>
      <c r="F38" s="9" t="s">
        <v>52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O38" s="14">
        <f t="shared" si="0"/>
        <v>0</v>
      </c>
    </row>
    <row r="39" spans="1:15" s="13" customFormat="1" ht="124.2" x14ac:dyDescent="0.3">
      <c r="A39" s="8">
        <v>27</v>
      </c>
      <c r="B39" s="9" t="s">
        <v>12</v>
      </c>
      <c r="C39" s="9" t="s">
        <v>71</v>
      </c>
      <c r="D39" s="9" t="s">
        <v>72</v>
      </c>
      <c r="E39" s="17"/>
      <c r="F39" s="9" t="s">
        <v>52</v>
      </c>
      <c r="G39" s="12">
        <v>13023</v>
      </c>
      <c r="H39" s="12">
        <v>1952.7</v>
      </c>
      <c r="I39" s="12">
        <v>2230.1</v>
      </c>
      <c r="J39" s="33">
        <v>13023</v>
      </c>
      <c r="K39" s="12">
        <f>909+1000</f>
        <v>1909</v>
      </c>
      <c r="L39" s="12">
        <v>909</v>
      </c>
      <c r="M39" s="12">
        <v>379</v>
      </c>
      <c r="O39" s="14">
        <f t="shared" si="0"/>
        <v>10792.9</v>
      </c>
    </row>
    <row r="40" spans="1:15" s="13" customFormat="1" ht="124.2" x14ac:dyDescent="0.3">
      <c r="A40" s="8">
        <v>28</v>
      </c>
      <c r="B40" s="9" t="s">
        <v>12</v>
      </c>
      <c r="C40" s="9" t="s">
        <v>73</v>
      </c>
      <c r="D40" s="9" t="s">
        <v>74</v>
      </c>
      <c r="E40" s="17"/>
      <c r="F40" s="9" t="s">
        <v>52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O40" s="14">
        <f t="shared" si="0"/>
        <v>0</v>
      </c>
    </row>
    <row r="41" spans="1:15" s="13" customFormat="1" ht="69" x14ac:dyDescent="0.3">
      <c r="A41" s="8">
        <v>29</v>
      </c>
      <c r="B41" s="9" t="s">
        <v>12</v>
      </c>
      <c r="C41" s="9" t="s">
        <v>75</v>
      </c>
      <c r="D41" s="9" t="s">
        <v>76</v>
      </c>
      <c r="E41" s="17"/>
      <c r="F41" s="9" t="s">
        <v>52</v>
      </c>
      <c r="G41" s="12">
        <v>44.2</v>
      </c>
      <c r="H41" s="12">
        <v>48.3</v>
      </c>
      <c r="I41" s="12">
        <v>48.3</v>
      </c>
      <c r="J41" s="12">
        <v>55</v>
      </c>
      <c r="K41" s="12">
        <v>0</v>
      </c>
      <c r="L41" s="12">
        <v>0</v>
      </c>
      <c r="M41" s="12">
        <v>0</v>
      </c>
      <c r="O41" s="14">
        <f t="shared" si="0"/>
        <v>-4.0999999999999943</v>
      </c>
    </row>
    <row r="42" spans="1:15" s="13" customFormat="1" ht="69" x14ac:dyDescent="0.3">
      <c r="A42" s="8">
        <v>30</v>
      </c>
      <c r="B42" s="9" t="s">
        <v>12</v>
      </c>
      <c r="C42" s="18" t="s">
        <v>77</v>
      </c>
      <c r="D42" s="9" t="s">
        <v>78</v>
      </c>
      <c r="E42" s="17"/>
      <c r="F42" s="9" t="s">
        <v>52</v>
      </c>
      <c r="G42" s="12">
        <v>167</v>
      </c>
      <c r="H42" s="12">
        <v>669.1</v>
      </c>
      <c r="I42" s="12">
        <v>683</v>
      </c>
      <c r="J42" s="12">
        <v>700</v>
      </c>
      <c r="K42" s="12">
        <v>167</v>
      </c>
      <c r="L42" s="12">
        <v>167</v>
      </c>
      <c r="M42" s="12">
        <v>70</v>
      </c>
      <c r="O42" s="14">
        <f t="shared" si="0"/>
        <v>-516</v>
      </c>
    </row>
    <row r="43" spans="1:15" s="13" customFormat="1" ht="110.4" x14ac:dyDescent="0.3">
      <c r="A43" s="8">
        <v>35</v>
      </c>
      <c r="B43" s="9" t="s">
        <v>12</v>
      </c>
      <c r="C43" s="18" t="s">
        <v>79</v>
      </c>
      <c r="D43" s="9" t="s">
        <v>80</v>
      </c>
      <c r="E43" s="17"/>
      <c r="F43" s="9" t="s">
        <v>81</v>
      </c>
      <c r="G43" s="12">
        <v>25</v>
      </c>
      <c r="H43" s="12">
        <v>1</v>
      </c>
      <c r="I43" s="12">
        <v>4</v>
      </c>
      <c r="J43" s="12">
        <v>5</v>
      </c>
      <c r="K43" s="12">
        <v>25</v>
      </c>
      <c r="L43" s="12">
        <v>25</v>
      </c>
      <c r="M43" s="12">
        <v>25</v>
      </c>
      <c r="O43" s="14">
        <f t="shared" si="0"/>
        <v>21</v>
      </c>
    </row>
    <row r="44" spans="1:15" s="13" customFormat="1" ht="110.4" x14ac:dyDescent="0.3">
      <c r="A44" s="8">
        <v>33</v>
      </c>
      <c r="B44" s="9" t="s">
        <v>12</v>
      </c>
      <c r="C44" s="9" t="s">
        <v>82</v>
      </c>
      <c r="D44" s="9" t="s">
        <v>83</v>
      </c>
      <c r="E44" s="17"/>
      <c r="F44" s="9" t="s">
        <v>52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O44" s="14">
        <f t="shared" si="0"/>
        <v>0</v>
      </c>
    </row>
    <row r="45" spans="1:15" s="13" customFormat="1" ht="96.6" x14ac:dyDescent="0.3">
      <c r="A45" s="8">
        <v>32</v>
      </c>
      <c r="B45" s="9" t="s">
        <v>12</v>
      </c>
      <c r="C45" s="9" t="s">
        <v>84</v>
      </c>
      <c r="D45" s="9" t="s">
        <v>85</v>
      </c>
      <c r="E45" s="17"/>
      <c r="F45" s="9" t="s">
        <v>52</v>
      </c>
      <c r="G45" s="12">
        <v>1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O45" s="14">
        <f t="shared" si="0"/>
        <v>0</v>
      </c>
    </row>
    <row r="46" spans="1:15" s="13" customFormat="1" ht="69" x14ac:dyDescent="0.3">
      <c r="A46" s="8">
        <v>31</v>
      </c>
      <c r="B46" s="9" t="s">
        <v>12</v>
      </c>
      <c r="C46" s="9" t="s">
        <v>86</v>
      </c>
      <c r="D46" s="9" t="s">
        <v>87</v>
      </c>
      <c r="E46" s="17"/>
      <c r="F46" s="9" t="s">
        <v>52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O46" s="14">
        <f t="shared" si="0"/>
        <v>0</v>
      </c>
    </row>
    <row r="47" spans="1:15" s="13" customFormat="1" ht="69" x14ac:dyDescent="0.3">
      <c r="A47" s="8">
        <v>34</v>
      </c>
      <c r="B47" s="9" t="s">
        <v>12</v>
      </c>
      <c r="C47" s="18" t="s">
        <v>88</v>
      </c>
      <c r="D47" s="9" t="s">
        <v>89</v>
      </c>
      <c r="E47" s="17"/>
      <c r="F47" s="9" t="s">
        <v>90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O47" s="14">
        <f t="shared" si="0"/>
        <v>0</v>
      </c>
    </row>
    <row r="48" spans="1:15" s="13" customFormat="1" ht="110.4" x14ac:dyDescent="0.3">
      <c r="A48" s="8">
        <v>36</v>
      </c>
      <c r="B48" s="9" t="s">
        <v>12</v>
      </c>
      <c r="C48" s="18" t="s">
        <v>91</v>
      </c>
      <c r="D48" s="9" t="s">
        <v>92</v>
      </c>
      <c r="E48" s="17"/>
      <c r="F48" s="9" t="s">
        <v>93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O48" s="14">
        <f t="shared" si="0"/>
        <v>0</v>
      </c>
    </row>
    <row r="49" spans="1:15" s="13" customFormat="1" ht="55.2" x14ac:dyDescent="0.3">
      <c r="A49" s="8">
        <v>37</v>
      </c>
      <c r="B49" s="9" t="s">
        <v>12</v>
      </c>
      <c r="C49" s="9" t="s">
        <v>94</v>
      </c>
      <c r="D49" s="9" t="s">
        <v>95</v>
      </c>
      <c r="E49" s="17"/>
      <c r="F49" s="9" t="s">
        <v>52</v>
      </c>
      <c r="G49" s="12">
        <v>-14</v>
      </c>
      <c r="H49" s="12">
        <v>-14</v>
      </c>
      <c r="I49" s="12">
        <v>-14</v>
      </c>
      <c r="J49" s="12">
        <v>-14</v>
      </c>
      <c r="K49" s="12">
        <v>0</v>
      </c>
      <c r="L49" s="12">
        <v>0</v>
      </c>
      <c r="M49" s="12">
        <v>0</v>
      </c>
      <c r="O49" s="14">
        <f t="shared" si="0"/>
        <v>0</v>
      </c>
    </row>
    <row r="50" spans="1:15" s="13" customFormat="1" ht="55.2" x14ac:dyDescent="0.3">
      <c r="A50" s="8">
        <v>38</v>
      </c>
      <c r="B50" s="9" t="s">
        <v>12</v>
      </c>
      <c r="C50" s="18" t="s">
        <v>96</v>
      </c>
      <c r="D50" s="9" t="s">
        <v>97</v>
      </c>
      <c r="E50" s="17"/>
      <c r="F50" s="9" t="s">
        <v>52</v>
      </c>
      <c r="G50" s="12">
        <v>34</v>
      </c>
      <c r="H50" s="12">
        <v>26.9</v>
      </c>
      <c r="I50" s="12">
        <v>29.3</v>
      </c>
      <c r="J50" s="12">
        <v>34</v>
      </c>
      <c r="K50" s="12">
        <v>16</v>
      </c>
      <c r="L50" s="12">
        <v>2</v>
      </c>
      <c r="M50" s="12">
        <v>0</v>
      </c>
      <c r="O50" s="14">
        <f t="shared" si="0"/>
        <v>4.6999999999999993</v>
      </c>
    </row>
    <row r="51" spans="1:15" s="13" customFormat="1" ht="55.2" x14ac:dyDescent="0.3">
      <c r="A51" s="8">
        <v>39</v>
      </c>
      <c r="B51" s="9" t="s">
        <v>98</v>
      </c>
      <c r="C51" s="9" t="s">
        <v>99</v>
      </c>
      <c r="D51" s="9" t="s">
        <v>100</v>
      </c>
      <c r="E51" s="17"/>
      <c r="F51" s="9" t="s">
        <v>52</v>
      </c>
      <c r="G51" s="17">
        <v>78482.899999999994</v>
      </c>
      <c r="H51" s="12">
        <v>70774.600000000006</v>
      </c>
      <c r="I51" s="12">
        <v>73344</v>
      </c>
      <c r="J51" s="12">
        <v>78482.899999999994</v>
      </c>
      <c r="K51" s="12">
        <v>88799.6</v>
      </c>
      <c r="L51" s="12">
        <v>88905.8</v>
      </c>
      <c r="M51" s="12">
        <v>89207.7</v>
      </c>
      <c r="O51" s="14">
        <f t="shared" si="0"/>
        <v>5138.8999999999942</v>
      </c>
    </row>
    <row r="52" spans="1:15" s="13" customFormat="1" ht="96.6" x14ac:dyDescent="0.3">
      <c r="A52" s="8">
        <v>40</v>
      </c>
      <c r="B52" s="9" t="s">
        <v>98</v>
      </c>
      <c r="C52" s="9" t="s">
        <v>101</v>
      </c>
      <c r="D52" s="9" t="s">
        <v>102</v>
      </c>
      <c r="E52" s="17"/>
      <c r="F52" s="9" t="s">
        <v>52</v>
      </c>
      <c r="G52" s="17">
        <v>1356.6</v>
      </c>
      <c r="H52" s="12">
        <v>116.7</v>
      </c>
      <c r="I52" s="12">
        <v>116.7</v>
      </c>
      <c r="J52" s="12">
        <v>1356.6</v>
      </c>
      <c r="K52" s="12">
        <v>0</v>
      </c>
      <c r="L52" s="12">
        <f>6331.42*0</f>
        <v>0</v>
      </c>
      <c r="M52" s="12">
        <f>6331.4*0</f>
        <v>0</v>
      </c>
      <c r="O52" s="14">
        <f t="shared" si="0"/>
        <v>1239.8999999999999</v>
      </c>
    </row>
    <row r="53" spans="1:15" s="13" customFormat="1" ht="55.2" x14ac:dyDescent="0.3">
      <c r="A53" s="8">
        <v>41</v>
      </c>
      <c r="B53" s="9" t="s">
        <v>98</v>
      </c>
      <c r="C53" s="9" t="s">
        <v>103</v>
      </c>
      <c r="D53" s="9" t="s">
        <v>104</v>
      </c>
      <c r="E53" s="17"/>
      <c r="F53" s="9" t="s">
        <v>52</v>
      </c>
      <c r="G53" s="17">
        <v>0</v>
      </c>
      <c r="H53" s="12">
        <v>0</v>
      </c>
      <c r="I53" s="12">
        <v>0</v>
      </c>
      <c r="J53" s="12">
        <v>0</v>
      </c>
      <c r="K53" s="12">
        <v>0</v>
      </c>
      <c r="L53" s="12">
        <f>6331.42*0</f>
        <v>0</v>
      </c>
      <c r="M53" s="12">
        <f>6331.4*0</f>
        <v>0</v>
      </c>
      <c r="O53" s="14">
        <f t="shared" si="0"/>
        <v>0</v>
      </c>
    </row>
    <row r="54" spans="1:15" s="13" customFormat="1" ht="55.2" x14ac:dyDescent="0.3">
      <c r="A54" s="8">
        <v>42</v>
      </c>
      <c r="B54" s="9" t="s">
        <v>98</v>
      </c>
      <c r="C54" s="9" t="s">
        <v>105</v>
      </c>
      <c r="D54" s="9" t="s">
        <v>106</v>
      </c>
      <c r="E54" s="17"/>
      <c r="F54" s="9" t="s">
        <v>52</v>
      </c>
      <c r="G54" s="17">
        <v>0</v>
      </c>
      <c r="H54" s="12">
        <v>0</v>
      </c>
      <c r="I54" s="12">
        <v>0</v>
      </c>
      <c r="J54" s="12">
        <v>0</v>
      </c>
      <c r="K54" s="12">
        <f>6758.9*0</f>
        <v>0</v>
      </c>
      <c r="L54" s="12">
        <f>5548*0</f>
        <v>0</v>
      </c>
      <c r="M54" s="12">
        <f>3734.7*0</f>
        <v>0</v>
      </c>
      <c r="O54" s="14">
        <f t="shared" si="0"/>
        <v>0</v>
      </c>
    </row>
    <row r="55" spans="1:15" s="13" customFormat="1" ht="55.2" x14ac:dyDescent="0.3">
      <c r="A55" s="8">
        <v>43</v>
      </c>
      <c r="B55" s="9" t="s">
        <v>98</v>
      </c>
      <c r="C55" s="9" t="s">
        <v>107</v>
      </c>
      <c r="D55" s="9" t="s">
        <v>108</v>
      </c>
      <c r="E55" s="17"/>
      <c r="F55" s="9" t="s">
        <v>52</v>
      </c>
      <c r="G55" s="17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O55" s="14">
        <f t="shared" si="0"/>
        <v>0</v>
      </c>
    </row>
    <row r="56" spans="1:15" s="13" customFormat="1" ht="69" x14ac:dyDescent="0.3">
      <c r="A56" s="8">
        <v>44</v>
      </c>
      <c r="B56" s="9" t="s">
        <v>98</v>
      </c>
      <c r="C56" s="9" t="s">
        <v>109</v>
      </c>
      <c r="D56" s="9" t="s">
        <v>110</v>
      </c>
      <c r="E56" s="17"/>
      <c r="F56" s="9" t="s">
        <v>52</v>
      </c>
      <c r="G56" s="17">
        <v>1592.9</v>
      </c>
      <c r="H56" s="12">
        <v>1194</v>
      </c>
      <c r="I56" s="12">
        <v>1591.9</v>
      </c>
      <c r="J56" s="12">
        <v>1592.9</v>
      </c>
      <c r="K56" s="12">
        <v>1861.8</v>
      </c>
      <c r="L56" s="12">
        <v>2050.4</v>
      </c>
      <c r="M56" s="12">
        <v>2128.4</v>
      </c>
      <c r="O56" s="14">
        <f t="shared" si="0"/>
        <v>1</v>
      </c>
    </row>
    <row r="57" spans="1:15" s="13" customFormat="1" ht="55.2" x14ac:dyDescent="0.3">
      <c r="A57" s="8">
        <v>45</v>
      </c>
      <c r="B57" s="9" t="s">
        <v>98</v>
      </c>
      <c r="C57" s="9" t="s">
        <v>111</v>
      </c>
      <c r="D57" s="9" t="s">
        <v>112</v>
      </c>
      <c r="E57" s="10"/>
      <c r="F57" s="9" t="s">
        <v>52</v>
      </c>
      <c r="G57" s="17">
        <v>158</v>
      </c>
      <c r="H57" s="12">
        <v>136.80000000000001</v>
      </c>
      <c r="I57" s="12">
        <v>139.1</v>
      </c>
      <c r="J57" s="12">
        <v>158</v>
      </c>
      <c r="K57" s="12">
        <v>115</v>
      </c>
      <c r="L57" s="12">
        <v>115</v>
      </c>
      <c r="M57" s="12">
        <v>115</v>
      </c>
      <c r="O57" s="14">
        <f t="shared" si="0"/>
        <v>18.900000000000006</v>
      </c>
    </row>
    <row r="58" spans="1:15" s="13" customFormat="1" ht="82.8" x14ac:dyDescent="0.3">
      <c r="A58" s="8">
        <v>46</v>
      </c>
      <c r="B58" s="9" t="s">
        <v>98</v>
      </c>
      <c r="C58" s="9" t="s">
        <v>113</v>
      </c>
      <c r="D58" s="9" t="s">
        <v>114</v>
      </c>
      <c r="E58" s="10"/>
      <c r="F58" s="9" t="s">
        <v>52</v>
      </c>
      <c r="G58" s="17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O58" s="14">
        <f t="shared" si="0"/>
        <v>0</v>
      </c>
    </row>
    <row r="59" spans="1:15" s="13" customFormat="1" ht="55.2" x14ac:dyDescent="0.3">
      <c r="A59" s="8">
        <v>47</v>
      </c>
      <c r="B59" s="9" t="s">
        <v>98</v>
      </c>
      <c r="C59" s="9" t="s">
        <v>115</v>
      </c>
      <c r="D59" s="9" t="s">
        <v>116</v>
      </c>
      <c r="E59" s="10"/>
      <c r="F59" s="9" t="s">
        <v>52</v>
      </c>
      <c r="G59" s="17">
        <v>109470.2</v>
      </c>
      <c r="H59" s="12">
        <v>100100.4</v>
      </c>
      <c r="I59" s="12">
        <v>103003.8</v>
      </c>
      <c r="J59" s="12">
        <v>109470.2</v>
      </c>
      <c r="K59" s="33">
        <v>187905.4</v>
      </c>
      <c r="L59" s="12">
        <v>240244.4</v>
      </c>
      <c r="M59" s="12">
        <v>61988</v>
      </c>
      <c r="O59" s="14">
        <f t="shared" si="0"/>
        <v>6466.3999999999942</v>
      </c>
    </row>
    <row r="60" spans="1:15" s="13" customFormat="1" ht="55.2" x14ac:dyDescent="0.3">
      <c r="A60" s="8">
        <v>48</v>
      </c>
      <c r="B60" s="9" t="s">
        <v>98</v>
      </c>
      <c r="C60" s="9" t="s">
        <v>117</v>
      </c>
      <c r="D60" s="9" t="s">
        <v>118</v>
      </c>
      <c r="E60" s="10"/>
      <c r="F60" s="9" t="s">
        <v>52</v>
      </c>
      <c r="G60" s="17">
        <v>600</v>
      </c>
      <c r="H60" s="12">
        <v>600</v>
      </c>
      <c r="I60" s="12">
        <v>600</v>
      </c>
      <c r="J60" s="12">
        <v>600</v>
      </c>
      <c r="K60" s="12">
        <v>300</v>
      </c>
      <c r="L60" s="12">
        <v>0</v>
      </c>
      <c r="M60" s="12">
        <v>0</v>
      </c>
      <c r="O60" s="14">
        <f t="shared" si="0"/>
        <v>0</v>
      </c>
    </row>
    <row r="61" spans="1:15" s="13" customFormat="1" ht="55.2" x14ac:dyDescent="0.3">
      <c r="A61" s="8">
        <v>49</v>
      </c>
      <c r="B61" s="9" t="s">
        <v>98</v>
      </c>
      <c r="C61" s="9" t="s">
        <v>119</v>
      </c>
      <c r="D61" s="9" t="s">
        <v>120</v>
      </c>
      <c r="E61" s="10"/>
      <c r="F61" s="9" t="s">
        <v>52</v>
      </c>
      <c r="G61" s="17">
        <v>150</v>
      </c>
      <c r="H61" s="12">
        <v>450</v>
      </c>
      <c r="I61" s="12">
        <v>450</v>
      </c>
      <c r="J61" s="12">
        <v>450</v>
      </c>
      <c r="K61" s="12">
        <v>300</v>
      </c>
      <c r="L61" s="12">
        <v>0</v>
      </c>
      <c r="M61" s="12">
        <v>0</v>
      </c>
      <c r="O61" s="14">
        <f t="shared" si="0"/>
        <v>-300</v>
      </c>
    </row>
    <row r="62" spans="1:15" s="13" customFormat="1" ht="65.25" customHeight="1" x14ac:dyDescent="0.3">
      <c r="A62" s="8">
        <v>50</v>
      </c>
      <c r="B62" s="9" t="s">
        <v>98</v>
      </c>
      <c r="C62" s="9" t="s">
        <v>121</v>
      </c>
      <c r="D62" s="9" t="s">
        <v>122</v>
      </c>
      <c r="E62" s="17"/>
      <c r="F62" s="9" t="s">
        <v>52</v>
      </c>
      <c r="G62" s="12">
        <v>60</v>
      </c>
      <c r="H62" s="12">
        <v>60</v>
      </c>
      <c r="I62" s="12">
        <v>60</v>
      </c>
      <c r="J62" s="12">
        <v>60</v>
      </c>
      <c r="K62" s="12">
        <v>100</v>
      </c>
      <c r="L62" s="12">
        <v>0</v>
      </c>
      <c r="M62" s="12">
        <v>0</v>
      </c>
      <c r="O62" s="14">
        <f t="shared" si="0"/>
        <v>0</v>
      </c>
    </row>
    <row r="63" spans="1:15" s="13" customFormat="1" ht="144" customHeight="1" x14ac:dyDescent="0.3">
      <c r="A63" s="8">
        <v>51</v>
      </c>
      <c r="B63" s="9" t="s">
        <v>98</v>
      </c>
      <c r="C63" s="9" t="s">
        <v>123</v>
      </c>
      <c r="D63" s="9" t="s">
        <v>124</v>
      </c>
      <c r="E63" s="17"/>
      <c r="F63" s="9" t="s">
        <v>52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O63" s="14">
        <f t="shared" si="0"/>
        <v>0</v>
      </c>
    </row>
    <row r="64" spans="1:15" s="13" customFormat="1" ht="84.75" customHeight="1" x14ac:dyDescent="0.3">
      <c r="A64" s="8">
        <v>52</v>
      </c>
      <c r="B64" s="9" t="s">
        <v>98</v>
      </c>
      <c r="C64" s="9" t="s">
        <v>125</v>
      </c>
      <c r="D64" s="9" t="s">
        <v>126</v>
      </c>
      <c r="E64" s="17"/>
      <c r="F64" s="9" t="s">
        <v>52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O64" s="14">
        <f t="shared" si="0"/>
        <v>0</v>
      </c>
    </row>
    <row r="65" spans="1:15" s="13" customFormat="1" ht="84.75" customHeight="1" x14ac:dyDescent="0.3">
      <c r="A65" s="8">
        <v>53</v>
      </c>
      <c r="B65" s="9" t="s">
        <v>98</v>
      </c>
      <c r="C65" s="9" t="s">
        <v>127</v>
      </c>
      <c r="D65" s="9" t="s">
        <v>128</v>
      </c>
      <c r="E65" s="17"/>
      <c r="F65" s="9" t="s">
        <v>52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O65" s="14">
        <f t="shared" si="0"/>
        <v>0</v>
      </c>
    </row>
    <row r="66" spans="1:15" s="13" customFormat="1" ht="111.75" customHeight="1" x14ac:dyDescent="0.3">
      <c r="A66" s="8">
        <v>54</v>
      </c>
      <c r="B66" s="9" t="s">
        <v>98</v>
      </c>
      <c r="C66" s="9" t="s">
        <v>129</v>
      </c>
      <c r="D66" s="9" t="s">
        <v>130</v>
      </c>
      <c r="E66" s="17"/>
      <c r="F66" s="9" t="s">
        <v>52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O66" s="14">
        <f t="shared" si="0"/>
        <v>0</v>
      </c>
    </row>
    <row r="67" spans="1:15" s="23" customFormat="1" ht="22.5" customHeight="1" x14ac:dyDescent="0.3">
      <c r="A67" s="19"/>
      <c r="B67" s="37" t="s">
        <v>131</v>
      </c>
      <c r="C67" s="38"/>
      <c r="D67" s="39"/>
      <c r="E67" s="20"/>
      <c r="F67" s="21"/>
      <c r="G67" s="22">
        <f t="shared" ref="G67:O67" si="1">SUM(G11:G66)</f>
        <v>266579.20000000001</v>
      </c>
      <c r="H67" s="34">
        <f t="shared" si="1"/>
        <v>219115.40000000002</v>
      </c>
      <c r="I67" s="34">
        <f t="shared" si="1"/>
        <v>233127.59999999998</v>
      </c>
      <c r="J67" s="22">
        <f t="shared" si="1"/>
        <v>266878.3</v>
      </c>
      <c r="K67" s="22">
        <f>SUM(K11:K66)</f>
        <v>349707.8</v>
      </c>
      <c r="L67" s="22">
        <f t="shared" si="1"/>
        <v>400938.8</v>
      </c>
      <c r="M67" s="22">
        <f t="shared" si="1"/>
        <v>225276.4</v>
      </c>
      <c r="O67" s="22">
        <f t="shared" si="1"/>
        <v>33451.599999999991</v>
      </c>
    </row>
    <row r="68" spans="1:15" s="23" customFormat="1" ht="22.5" customHeight="1" x14ac:dyDescent="0.3">
      <c r="A68" s="24"/>
      <c r="B68" s="25"/>
      <c r="C68" s="25"/>
      <c r="D68" s="25"/>
      <c r="E68" s="26"/>
      <c r="F68" s="27"/>
      <c r="G68" s="28"/>
      <c r="H68" s="29">
        <v>219114.4</v>
      </c>
      <c r="I68" s="29">
        <v>233127.6</v>
      </c>
      <c r="J68" s="28"/>
      <c r="K68" s="28"/>
      <c r="L68" s="28"/>
      <c r="M68" s="28"/>
    </row>
    <row r="69" spans="1:15" x14ac:dyDescent="0.25">
      <c r="A69" s="1" t="s">
        <v>132</v>
      </c>
      <c r="C69" s="1" t="s">
        <v>133</v>
      </c>
      <c r="F69" s="1" t="s">
        <v>134</v>
      </c>
      <c r="G69" s="1" t="s">
        <v>135</v>
      </c>
      <c r="H69" s="30"/>
      <c r="I69" s="30"/>
      <c r="J69" s="30"/>
    </row>
    <row r="70" spans="1:15" x14ac:dyDescent="0.25">
      <c r="C70" s="31" t="s">
        <v>136</v>
      </c>
      <c r="F70" s="1" t="s">
        <v>137</v>
      </c>
      <c r="G70" s="31" t="s">
        <v>138</v>
      </c>
      <c r="H70" s="31"/>
      <c r="I70" s="31"/>
      <c r="J70" s="30"/>
      <c r="K70" s="30"/>
      <c r="M70" s="30"/>
    </row>
    <row r="71" spans="1:15" x14ac:dyDescent="0.25">
      <c r="A71" s="1" t="s">
        <v>139</v>
      </c>
      <c r="C71" s="32" t="s">
        <v>140</v>
      </c>
      <c r="F71" s="1" t="s">
        <v>134</v>
      </c>
      <c r="G71" s="1" t="s">
        <v>141</v>
      </c>
      <c r="J71" s="30"/>
    </row>
    <row r="72" spans="1:15" x14ac:dyDescent="0.25">
      <c r="C72" s="31" t="s">
        <v>136</v>
      </c>
      <c r="F72" s="1" t="s">
        <v>137</v>
      </c>
      <c r="G72" s="31" t="s">
        <v>138</v>
      </c>
      <c r="H72" s="31"/>
      <c r="I72" s="31"/>
    </row>
    <row r="74" spans="1:15" x14ac:dyDescent="0.25">
      <c r="G74" s="30"/>
    </row>
  </sheetData>
  <mergeCells count="12">
    <mergeCell ref="K8:M8"/>
    <mergeCell ref="B67:D67"/>
    <mergeCell ref="L1:M1"/>
    <mergeCell ref="A2:M2"/>
    <mergeCell ref="A8:A9"/>
    <mergeCell ref="B8:B9"/>
    <mergeCell ref="C8:E8"/>
    <mergeCell ref="F8:F9"/>
    <mergeCell ref="G8:G9"/>
    <mergeCell ref="H8:H9"/>
    <mergeCell ref="I8:I9"/>
    <mergeCell ref="J8:J9"/>
  </mergeCells>
  <pageMargins left="0" right="0" top="0" bottom="0" header="0" footer="0"/>
  <pageSetup paperSize="9" scale="65" fitToHeight="7" orientation="landscape" horizontalDpi="1200" verticalDpi="180" r:id="rId1"/>
  <rowBreaks count="1" manualBreakCount="1">
    <brk id="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доходов 2025-2027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</dc:creator>
  <cp:lastModifiedBy>Лидия</cp:lastModifiedBy>
  <cp:lastPrinted>2024-11-08T07:20:48Z</cp:lastPrinted>
  <dcterms:created xsi:type="dcterms:W3CDTF">2024-11-07T11:13:16Z</dcterms:created>
  <dcterms:modified xsi:type="dcterms:W3CDTF">2024-11-17T17:49:11Z</dcterms:modified>
</cp:coreProperties>
</file>