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"/>
    </mc:Choice>
  </mc:AlternateContent>
  <bookViews>
    <workbookView xWindow="-108" yWindow="-108" windowWidth="23256" windowHeight="12576" activeTab="1"/>
  </bookViews>
  <sheets>
    <sheet name="доходы" sheetId="3" r:id="rId1"/>
    <sheet name="расходы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2" l="1"/>
  <c r="D26" i="3" l="1"/>
  <c r="E44" i="3" l="1"/>
  <c r="D44" i="3"/>
  <c r="C44" i="3"/>
  <c r="E41" i="3"/>
  <c r="D41" i="3"/>
  <c r="C41" i="3"/>
  <c r="E32" i="3"/>
  <c r="D32" i="3"/>
  <c r="C32" i="3"/>
  <c r="E26" i="3"/>
  <c r="C26" i="3"/>
  <c r="E20" i="3"/>
  <c r="D20" i="3"/>
  <c r="C20" i="3"/>
  <c r="E12" i="3"/>
  <c r="D12" i="3"/>
  <c r="C12" i="3"/>
  <c r="E5" i="3"/>
  <c r="D5" i="3"/>
  <c r="C5" i="3"/>
  <c r="C60" i="3" l="1"/>
  <c r="E60" i="3"/>
  <c r="D60" i="3"/>
  <c r="E25" i="2"/>
  <c r="F25" i="2"/>
  <c r="E34" i="2" l="1"/>
  <c r="C32" i="2" l="1"/>
  <c r="F40" i="2"/>
  <c r="E40" i="2"/>
  <c r="D40" i="2"/>
  <c r="C40" i="2"/>
  <c r="D14" i="2"/>
  <c r="E14" i="2"/>
  <c r="F14" i="2"/>
  <c r="C14" i="2"/>
  <c r="D18" i="2"/>
  <c r="E18" i="2"/>
  <c r="F18" i="2"/>
  <c r="C18" i="2"/>
  <c r="D5" i="2" l="1"/>
  <c r="E5" i="2"/>
  <c r="F5" i="2"/>
  <c r="F34" i="2" l="1"/>
  <c r="C5" i="2" l="1"/>
  <c r="C38" i="2" l="1"/>
  <c r="C36" i="2"/>
  <c r="C34" i="2"/>
  <c r="C25" i="2"/>
  <c r="C12" i="2"/>
  <c r="C42" i="2" l="1"/>
  <c r="D25" i="2"/>
  <c r="D12" i="2" l="1"/>
  <c r="E38" i="2"/>
  <c r="E36" i="2"/>
  <c r="E32" i="2"/>
  <c r="E12" i="2"/>
  <c r="F32" i="2"/>
  <c r="D32" i="2"/>
  <c r="E42" i="2" l="1"/>
  <c r="F38" i="2"/>
  <c r="D38" i="2"/>
  <c r="D34" i="2" l="1"/>
  <c r="F36" i="2"/>
  <c r="D36" i="2"/>
  <c r="F12" i="2"/>
  <c r="D42" i="2" l="1"/>
  <c r="F42" i="2"/>
  <c r="F43" i="2" s="1"/>
</calcChain>
</file>

<file path=xl/sharedStrings.xml><?xml version="1.0" encoding="utf-8"?>
<sst xmlns="http://schemas.openxmlformats.org/spreadsheetml/2006/main" count="200" uniqueCount="198">
  <si>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</si>
  <si>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</si>
  <si>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</si>
  <si>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</si>
  <si>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</si>
  <si>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</si>
  <si>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</si>
  <si>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</si>
  <si>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</si>
  <si>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МАТЕРИАЛЬНЫХ И НЕМАТЕРИАЛЬНЫХ АКТИВОВ</t>
  </si>
  <si>
    <t>ПРОЧИЕ НЕНАЛОГОВЫЕ ДОХОДЫ</t>
  </si>
  <si>
    <t>КБК</t>
  </si>
  <si>
    <t>Наименование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</si>
  <si>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</si>
  <si>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</si>
  <si>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</si>
  <si>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</si>
  <si>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</si>
  <si>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</si>
  <si>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</si>
  <si>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000 1 05 00000 00 0000 000</t>
  </si>
  <si>
    <t>000 1 05 01000 00 0000 110</t>
  </si>
  <si>
    <t>Налог, взимаемый в связи с применением упрощенной системы налогообложения</t>
  </si>
  <si>
    <t>000 1 05 01010 01 0000 110</t>
  </si>
  <si>
    <t>Налог, взимаемый с налогоплательщиков, выбравших в качестве объекта налогообложения доходы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</si>
  <si>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</si>
  <si>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</si>
  <si>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</si>
  <si>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</si>
  <si>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</si>
  <si>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</si>
  <si>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</si>
  <si>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</si>
  <si>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</si>
  <si>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</si>
  <si>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</si>
  <si>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</si>
  <si>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</si>
  <si>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</si>
  <si>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</si>
  <si>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</si>
  <si>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</si>
  <si>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</si>
  <si>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</si>
  <si>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000 1 08 00000 00 0000 000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</si>
  <si>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</si>
  <si>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</si>
  <si>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</si>
  <si>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</si>
  <si>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</si>
  <si>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</si>
  <si>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</si>
  <si>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000 1 09 00000 00 0000 000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</si>
  <si>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</si>
  <si>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</si>
  <si>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</si>
  <si>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</si>
  <si>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</si>
  <si>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000 1 11 02000 00 0000 120</t>
  </si>
  <si>
    <t>Доходы от размещения средств бюджетов</t>
  </si>
  <si>
    <t>000 1 11 03000 00 0000 120</t>
  </si>
  <si>
    <t>Проценты, полученные от предоставления бюджетных кредитов внутри страны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</si>
  <si>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</si>
  <si>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</si>
  <si>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</si>
  <si>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</si>
  <si>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000 1 11 08000 00 0000 120</t>
  </si>
  <si>
    <t>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</si>
  <si>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</si>
  <si>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</si>
  <si>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</si>
  <si>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</si>
  <si>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000 1 13 00000 00 0000 000</t>
  </si>
  <si>
    <t>000 1 14 00000 00 0000 000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</si>
  <si>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</si>
  <si>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</si>
  <si>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</si>
  <si>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</si>
  <si>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000 1 14 03000 00 0000 410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</si>
  <si>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</si>
  <si>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000 1 14 03000 00 0000 440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</si>
  <si>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</si>
  <si>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000 1 14 06000 00 0000 430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</si>
  <si>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</si>
  <si>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000 1 15 00000 00 0000 000</t>
  </si>
  <si>
    <t>АДМИНИСТРАТИВНЫЕ ПЛАТЕЖИ И СБОРЫ</t>
  </si>
  <si>
    <t>000 1 16 00000 00 0000 000</t>
  </si>
  <si>
    <t>ШТРАФЫ, САНКЦИИ, ВОЗМЕЩЕНИЕ УЩЕРБА</t>
  </si>
  <si>
    <t>000 1 17 00000 00 0000 000</t>
  </si>
  <si>
    <t>000 1 17 05000 00 0000 180</t>
  </si>
  <si>
    <t>Прочие неналоговые доходы</t>
  </si>
  <si>
    <t>ПРОЧИЕ БЕЗВОЗМЕЗДНЫЕ ПОСТУПЛЕНИЯ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</si>
  <si>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</si>
  <si>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</si>
  <si>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</si>
  <si>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</si>
  <si>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Общие итоги</t>
  </si>
  <si>
    <t>(тыс.руб.)</t>
  </si>
  <si>
    <t>Наименование показателя</t>
  </si>
  <si>
    <t>раздел</t>
  </si>
  <si>
    <t>Ожидаемое исполнение года</t>
  </si>
  <si>
    <t>Общегосударственные вопросы</t>
  </si>
  <si>
    <t xml:space="preserve"> 0100  </t>
  </si>
  <si>
    <t>Функционирование высшего должностного лица субъекта Российской Федерации и органа местного самоуправления</t>
  </si>
  <si>
    <t xml:space="preserve"> 0102  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</si>
  <si>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</si>
  <si>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 0104  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</si>
  <si>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</si>
  <si>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</si>
  <si>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</si>
  <si>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</si>
  <si>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</si>
  <si>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</si>
  <si>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</si>
  <si>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</si>
  <si>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 xml:space="preserve"> 0300  </t>
  </si>
  <si>
    <t>Органы юстиции</t>
  </si>
  <si>
    <t>0304</t>
  </si>
  <si>
    <t>Национальная экономика</t>
  </si>
  <si>
    <t xml:space="preserve"> 0400  </t>
  </si>
  <si>
    <t>Общеэкономические вопросы</t>
  </si>
  <si>
    <t>0401</t>
  </si>
  <si>
    <t>Транспорт</t>
  </si>
  <si>
    <t xml:space="preserve"> 0408  </t>
  </si>
  <si>
    <t>Дорожное хозяйство (дорожные фонды)</t>
  </si>
  <si>
    <t>0409</t>
  </si>
  <si>
    <t>Связь и информатика</t>
  </si>
  <si>
    <t>0410</t>
  </si>
  <si>
    <t>0412</t>
  </si>
  <si>
    <t>Жилищно-коммунальное хозяйство</t>
  </si>
  <si>
    <t xml:space="preserve"> 0500 </t>
  </si>
  <si>
    <t>Жилищное хозяйство</t>
  </si>
  <si>
    <t xml:space="preserve"> 0501 </t>
  </si>
  <si>
    <t>Коммунальное хозяйство</t>
  </si>
  <si>
    <t xml:space="preserve"> 0502</t>
  </si>
  <si>
    <t>Благоустройство</t>
  </si>
  <si>
    <t>0503</t>
  </si>
  <si>
    <t>Культура и кинематография</t>
  </si>
  <si>
    <t xml:space="preserve"> 0800 </t>
  </si>
  <si>
    <t>Культура</t>
  </si>
  <si>
    <t xml:space="preserve"> 0801 </t>
  </si>
  <si>
    <t>Социальная политика</t>
  </si>
  <si>
    <t xml:space="preserve"> 1000  </t>
  </si>
  <si>
    <t>Пенсионное обеспечение</t>
  </si>
  <si>
    <t xml:space="preserve"> 1001  </t>
  </si>
  <si>
    <t>Физическая культура и спорт</t>
  </si>
  <si>
    <t>1100</t>
  </si>
  <si>
    <t xml:space="preserve">Физическая культура </t>
  </si>
  <si>
    <t>1101</t>
  </si>
  <si>
    <t>Расходы поселения - ИТОГО</t>
  </si>
  <si>
    <t>0502</t>
  </si>
  <si>
    <t>Другие вопросы в области национальной экономики</t>
  </si>
  <si>
    <t>Коммунальное хозяйство (программные мероприятия по ОЗП округа)</t>
  </si>
  <si>
    <t>Коммунальное хозяйство (программные мероприятия района)</t>
  </si>
  <si>
    <t>000 2 02 00000 00 0000 000</t>
  </si>
  <si>
    <t>БЕЗВОЗМЕЗДНЫЕ ПОСТУПЛЕНИЯ ОТ ДРУГИХ БЮДЖЕТОВ БЮДЖЕТНОЙ СИСТЕМЫ РФ</t>
  </si>
  <si>
    <t>Другие вопросы в области национальной безопасности и правоохранительной деятельности</t>
  </si>
  <si>
    <t xml:space="preserve"> 0314  </t>
  </si>
  <si>
    <t>0106</t>
  </si>
  <si>
    <t>Обеспечение деятельности финансовых, налоговых и таможенных органов и органов (финансово-бюджетного) надзора</t>
  </si>
  <si>
    <t xml:space="preserve">000 1 03 02000 01 0000 110
</t>
  </si>
  <si>
    <t>АКЦИЗЫ по подакцизным товарам (продукции), производимым на территории Российской Федерации</t>
  </si>
  <si>
    <t>0200</t>
  </si>
  <si>
    <t>0600</t>
  </si>
  <si>
    <t>0605</t>
  </si>
  <si>
    <t>Охрана окружающей среды</t>
  </si>
  <si>
    <t>Другие вопросы в области охраны окружающей среды</t>
  </si>
  <si>
    <t>ДОХОДЫ ОТ ОКАЗАНИЯ ПЛАТНЫХ УСЛУГ (РАБОТ) И КОМПЕНСАЦИИ ЗАТРАТ ГОСУДАРСТВА</t>
  </si>
  <si>
    <t>000 2 04 00000 00 0000 150</t>
  </si>
  <si>
    <t>000 2 07 00000 00 0000 150</t>
  </si>
  <si>
    <t>БЕЗВОЗМЕЗДНЫЕ ПОСТУПЛЕНИЯ ОТ НЕГОСУДАРСТВЕННЫХ ОРГАНИЗАЦИЙ</t>
  </si>
  <si>
    <t>Сельское хозяйство и рыболовство</t>
  </si>
  <si>
    <t xml:space="preserve"> 0405  </t>
  </si>
  <si>
    <t>Обслуживание государственного и муниципального долга</t>
  </si>
  <si>
    <t>1300</t>
  </si>
  <si>
    <t>1301</t>
  </si>
  <si>
    <t xml:space="preserve"> 0310  </t>
  </si>
  <si>
    <t>Защита населения и территории от чрезвычайных ситуаций природного и техногенного характера, пожарная безопасность</t>
  </si>
  <si>
    <t>000 1 13 01000 00 0000 130</t>
  </si>
  <si>
    <t>000 1 13 02000 00 0000 130</t>
  </si>
  <si>
    <t>000 2 03 00000 00 0000 150</t>
  </si>
  <si>
    <t>БЕЗВОЗМЕЗДНЫЕ ПОСТУПЛЕНИЯ ОТ ГОСУДАРСТВЕННЫХ (МУНИЦИПАЛЬНЫХ) ОРГАНИЗАЦИЙ</t>
  </si>
  <si>
    <t>Прочие доходы от компенсации затрат бюджетов</t>
  </si>
  <si>
    <t>Прочие доходы от оказания платных услуг (работ) получателями средств бюджетов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</si>
  <si>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</si>
  <si>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</si>
  <si>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0107</t>
  </si>
  <si>
    <t>Обеспечение проведения выборов и референдумов</t>
  </si>
  <si>
    <t>0505</t>
  </si>
  <si>
    <t>Другие вопросы в области жилищно-коммунального хозяйства</t>
  </si>
  <si>
    <t>Ожидаемое исполнение бюджета по доходам за 2024 год</t>
  </si>
  <si>
    <t>оценка 2024 года</t>
  </si>
  <si>
    <t>факт 10 мес. 2024 год</t>
  </si>
  <si>
    <t>уточненный план (Решение № 100 от 20.08.2024)</t>
  </si>
  <si>
    <t>Фактическое исполнение 10 мес. 2024 г</t>
  </si>
  <si>
    <t>Ожидаемое исполнение бюджета городского поселения Игрим по расходам  за 2024 год.</t>
  </si>
  <si>
    <t>Первоначально утвержденный план решением Совета депутатов от 26.12.2023 № 36</t>
  </si>
  <si>
    <t xml:space="preserve">Уточненный план решением Совета депутатов от 20.08.2024 № 100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</si>
</sst>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_ ;[Red]\-#,##0.0\ "/>
    <numFmt numFmtId="165" formatCode="_-* #,##0.0_р_._-;\-* #,##0.0_р_._-;_-* &quot;-&quot;_р_._-;_-@_-"/>
    <numFmt numFmtId="166" formatCode="_-* #,##0.0_р_._-;\-* #,##0.0_р_._-;_-* &quot;-&quot;?_р_._-;_-@_-"/>
    <numFmt numFmtId="167" formatCode="#,##0.0"/>
    <numFmt numFmtId="168" formatCode="_-* #,##0.0\ _₽_-;\-* #,##0.0\ _₽_-;_-* &quot;-&quot;?\ _₽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i/>
      <sz val="12"/>
      <name val="Arial Cyr"/>
      <charset val="204"/>
    </font>
    <font>
      <b/>
      <i/>
      <sz val="12"/>
      <name val="Arial"/>
      <family val="2"/>
      <charset val="204"/>
    </font>
    <font>
      <b/>
      <sz val="10"/>
      <color indexed="8"/>
      <name val="Arial Cyr"/>
      <charset val="204"/>
    </font>
    <font>
      <sz val="10"/>
      <color indexed="62"/>
      <name val="Arial Cyr"/>
      <charset val="204"/>
    </font>
    <font>
      <i/>
      <sz val="8"/>
      <color indexed="23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2"/>
      <color indexed="12"/>
      <name val="Arial Cyr"/>
      <family val="2"/>
      <charset val="204"/>
    </font>
    <font>
      <sz val="12"/>
      <name val="Arial Cyr"/>
      <family val="2"/>
      <charset val="204"/>
    </font>
    <font>
      <sz val="11"/>
      <color theme="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43"/>
      </patternFill>
    </fill>
    <fill>
      <patternFill patternType="darkDown">
        <fgColor indexed="10"/>
      </patternFill>
    </fill>
    <fill>
      <patternFill patternType="solid">
        <fgColor indexed="41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27">
    <xf numFmtId="0" fontId="0" fillId="0" borderId="0"/>
    <xf numFmtId="0" fontId="1" fillId="0" borderId="0"/>
    <xf numFmtId="49" fontId="1" fillId="2" borderId="1">
      <alignment horizontal="left" vertical="top"/>
    </xf>
    <xf numFmtId="0" fontId="1" fillId="3" borderId="1">
      <alignment horizontal="left" vertical="top" wrapText="1"/>
    </xf>
    <xf numFmtId="0" fontId="1" fillId="4" borderId="1">
      <alignment horizontal="left" vertical="top" wrapText="1"/>
    </xf>
    <xf numFmtId="49" fontId="7" fillId="5" borderId="1">
      <alignment horizontal="left" vertical="top" wrapText="1"/>
    </xf>
    <xf numFmtId="0" fontId="1" fillId="3" borderId="1">
      <alignment horizontal="left" vertical="top" wrapText="1"/>
    </xf>
    <xf numFmtId="0" fontId="1" fillId="0" borderId="1" applyNumberFormat="0">
      <alignment horizontal="right" vertical="top"/>
    </xf>
    <xf numFmtId="0" fontId="8" fillId="0" borderId="0">
      <alignment horizontal="left" vertical="top"/>
    </xf>
    <xf numFmtId="0" fontId="1" fillId="0" borderId="1" applyNumberFormat="0">
      <alignment horizontal="right" vertical="top"/>
    </xf>
    <xf numFmtId="0" fontId="1" fillId="6" borderId="1" applyNumberFormat="0">
      <alignment horizontal="right" vertical="top"/>
    </xf>
    <xf numFmtId="49" fontId="1" fillId="7" borderId="1">
      <alignment horizontal="left" vertical="top" wrapText="1"/>
    </xf>
    <xf numFmtId="49" fontId="2" fillId="0" borderId="1">
      <alignment horizontal="left" vertical="top"/>
    </xf>
    <xf numFmtId="0" fontId="1" fillId="8" borderId="1">
      <alignment horizontal="left" vertical="top" wrapText="1"/>
    </xf>
    <xf numFmtId="0" fontId="2" fillId="0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0" borderId="1">
      <alignment horizontal="left" vertical="top" wrapText="1"/>
    </xf>
    <xf numFmtId="0" fontId="1" fillId="8" borderId="2" applyNumberFormat="0">
      <alignment horizontal="right" vertical="top"/>
    </xf>
    <xf numFmtId="0" fontId="1" fillId="9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49" fontId="1" fillId="0" borderId="1">
      <alignment horizontal="left" vertical="top" wrapText="1"/>
    </xf>
    <xf numFmtId="0" fontId="1" fillId="0" borderId="1">
      <alignment horizontal="left" vertical="top" wrapText="1"/>
    </xf>
    <xf numFmtId="0" fontId="9" fillId="0" borderId="0"/>
  </cellStyleXfs>
  <cellXfs count="82">
    <xf numFmtId="0" fontId="0" fillId="0" borderId="0" xfId="0"/>
    <xf numFmtId="0" fontId="1" fillId="0" borderId="0" xfId="1"/>
    <xf numFmtId="164" fontId="1" fillId="0" borderId="1" xfId="7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6" fillId="0" borderId="0" xfId="1" applyFont="1" applyFill="1" applyAlignment="1" applyProtection="1">
      <alignment horizontal="left"/>
    </xf>
    <xf numFmtId="49" fontId="2" fillId="0" borderId="1" xfId="2" applyFont="1" applyFill="1" applyAlignment="1">
      <alignment horizontal="center" vertical="center"/>
    </xf>
    <xf numFmtId="0" fontId="2" fillId="0" borderId="1" xfId="4" applyFont="1" applyFill="1" applyAlignment="1">
      <alignment horizontal="center" vertical="center" wrapText="1"/>
    </xf>
    <xf numFmtId="49" fontId="3" fillId="0" borderId="1" xfId="5" applyFont="1" applyFill="1" applyAlignment="1">
      <alignment horizontal="center" vertical="center" wrapText="1"/>
    </xf>
    <xf numFmtId="0" fontId="3" fillId="0" borderId="1" xfId="6" applyFont="1" applyFill="1" applyAlignment="1">
      <alignment horizontal="center" vertical="center" wrapText="1"/>
    </xf>
    <xf numFmtId="164" fontId="3" fillId="0" borderId="1" xfId="7" applyNumberFormat="1" applyFont="1" applyFill="1" applyAlignment="1">
      <alignment horizontal="center" vertical="center"/>
    </xf>
    <xf numFmtId="49" fontId="1" fillId="0" borderId="1" xfId="5" applyFont="1" applyFill="1" applyAlignment="1">
      <alignment horizontal="left" vertical="center" wrapText="1"/>
    </xf>
    <xf numFmtId="0" fontId="1" fillId="0" borderId="1" xfId="6" applyFont="1" applyFill="1" applyAlignment="1">
      <alignment horizontal="left" vertical="center" wrapText="1"/>
    </xf>
    <xf numFmtId="0" fontId="1" fillId="0" borderId="1" xfId="6" applyFont="1" applyFill="1" applyAlignment="1">
      <alignment vertical="center" wrapText="1"/>
    </xf>
    <xf numFmtId="0" fontId="1" fillId="0" borderId="1" xfId="6" applyFont="1" applyFill="1">
      <alignment horizontal="left" vertical="top" wrapText="1"/>
    </xf>
    <xf numFmtId="49" fontId="1" fillId="0" borderId="1" xfId="5" applyFont="1" applyFill="1">
      <alignment horizontal="left" vertical="top" wrapText="1"/>
    </xf>
    <xf numFmtId="49" fontId="3" fillId="0" borderId="1" xfId="5" applyFont="1" applyFill="1" applyAlignment="1">
      <alignment horizontal="center" vertical="top" wrapText="1"/>
    </xf>
    <xf numFmtId="0" fontId="3" fillId="0" borderId="1" xfId="6" applyFont="1" applyFill="1" applyAlignment="1">
      <alignment horizontal="center" vertical="top" wrapText="1"/>
    </xf>
    <xf numFmtId="49" fontId="4" fillId="0" borderId="1" xfId="5" applyFont="1" applyFill="1">
      <alignment horizontal="left" vertical="top" wrapText="1"/>
    </xf>
    <xf numFmtId="0" fontId="5" fillId="0" borderId="1" xfId="6" applyFont="1" applyFill="1">
      <alignment horizontal="left" vertical="top" wrapText="1"/>
    </xf>
    <xf numFmtId="164" fontId="4" fillId="0" borderId="1" xfId="7" applyNumberFormat="1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7" fillId="11" borderId="6" xfId="0" applyFont="1" applyFill="1" applyBorder="1" applyAlignment="1">
      <alignment wrapText="1"/>
    </xf>
    <xf numFmtId="49" fontId="17" fillId="11" borderId="7" xfId="0" applyNumberFormat="1" applyFont="1" applyFill="1" applyBorder="1" applyAlignment="1">
      <alignment horizontal="center"/>
    </xf>
    <xf numFmtId="0" fontId="13" fillId="0" borderId="8" xfId="0" applyFont="1" applyBorder="1" applyAlignment="1">
      <alignment wrapText="1"/>
    </xf>
    <xf numFmtId="49" fontId="13" fillId="0" borderId="3" xfId="0" applyNumberFormat="1" applyFont="1" applyBorder="1" applyAlignment="1">
      <alignment horizontal="center"/>
    </xf>
    <xf numFmtId="0" fontId="6" fillId="11" borderId="8" xfId="0" applyFont="1" applyFill="1" applyBorder="1" applyAlignment="1">
      <alignment wrapText="1"/>
    </xf>
    <xf numFmtId="49" fontId="6" fillId="11" borderId="3" xfId="0" applyNumberFormat="1" applyFont="1" applyFill="1" applyBorder="1" applyAlignment="1">
      <alignment horizontal="center"/>
    </xf>
    <xf numFmtId="0" fontId="1" fillId="0" borderId="8" xfId="0" applyFont="1" applyBorder="1" applyAlignment="1">
      <alignment wrapText="1"/>
    </xf>
    <xf numFmtId="49" fontId="1" fillId="0" borderId="3" xfId="0" applyNumberFormat="1" applyFont="1" applyBorder="1" applyAlignment="1">
      <alignment horizontal="center"/>
    </xf>
    <xf numFmtId="0" fontId="17" fillId="11" borderId="8" xfId="0" applyFont="1" applyFill="1" applyBorder="1" applyAlignment="1">
      <alignment wrapText="1"/>
    </xf>
    <xf numFmtId="49" fontId="17" fillId="11" borderId="3" xfId="0" applyNumberFormat="1" applyFont="1" applyFill="1" applyBorder="1" applyAlignment="1">
      <alignment horizontal="center"/>
    </xf>
    <xf numFmtId="0" fontId="1" fillId="0" borderId="8" xfId="0" applyFont="1" applyFill="1" applyBorder="1" applyAlignment="1">
      <alignment wrapText="1"/>
    </xf>
    <xf numFmtId="49" fontId="1" fillId="0" borderId="3" xfId="0" applyNumberFormat="1" applyFont="1" applyFill="1" applyBorder="1" applyAlignment="1">
      <alignment horizontal="center"/>
    </xf>
    <xf numFmtId="49" fontId="13" fillId="0" borderId="9" xfId="0" applyNumberFormat="1" applyFont="1" applyBorder="1" applyAlignment="1">
      <alignment horizontal="center"/>
    </xf>
    <xf numFmtId="0" fontId="2" fillId="11" borderId="8" xfId="0" applyFont="1" applyFill="1" applyBorder="1" applyAlignment="1">
      <alignment wrapText="1"/>
    </xf>
    <xf numFmtId="49" fontId="2" fillId="11" borderId="9" xfId="0" applyNumberFormat="1" applyFont="1" applyFill="1" applyBorder="1" applyAlignment="1">
      <alignment horizontal="center"/>
    </xf>
    <xf numFmtId="0" fontId="18" fillId="12" borderId="10" xfId="0" applyFont="1" applyFill="1" applyBorder="1" applyAlignment="1">
      <alignment wrapText="1"/>
    </xf>
    <xf numFmtId="49" fontId="17" fillId="12" borderId="11" xfId="0" applyNumberFormat="1" applyFont="1" applyFill="1" applyBorder="1" applyAlignment="1">
      <alignment horizontal="center"/>
    </xf>
    <xf numFmtId="165" fontId="0" fillId="0" borderId="0" xfId="0" applyNumberFormat="1"/>
    <xf numFmtId="164" fontId="0" fillId="0" borderId="0" xfId="0" applyNumberFormat="1"/>
    <xf numFmtId="166" fontId="0" fillId="0" borderId="0" xfId="0" applyNumberFormat="1"/>
    <xf numFmtId="167" fontId="12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/>
    </xf>
    <xf numFmtId="49" fontId="2" fillId="0" borderId="1" xfId="5" applyFont="1" applyFill="1" applyAlignment="1">
      <alignment horizontal="left" vertical="center" wrapText="1"/>
    </xf>
    <xf numFmtId="0" fontId="2" fillId="0" borderId="1" xfId="6" applyFont="1" applyFill="1" applyAlignment="1">
      <alignment horizontal="center" vertical="top" wrapText="1"/>
    </xf>
    <xf numFmtId="0" fontId="0" fillId="0" borderId="0" xfId="0" applyFill="1"/>
    <xf numFmtId="167" fontId="19" fillId="11" borderId="7" xfId="0" applyNumberFormat="1" applyFont="1" applyFill="1" applyBorder="1" applyAlignment="1">
      <alignment horizontal="center"/>
    </xf>
    <xf numFmtId="167" fontId="20" fillId="0" borderId="3" xfId="0" applyNumberFormat="1" applyFont="1" applyBorder="1" applyAlignment="1">
      <alignment horizontal="center"/>
    </xf>
    <xf numFmtId="165" fontId="20" fillId="0" borderId="3" xfId="0" applyNumberFormat="1" applyFont="1" applyFill="1" applyBorder="1" applyAlignment="1"/>
    <xf numFmtId="167" fontId="19" fillId="11" borderId="3" xfId="0" applyNumberFormat="1" applyFont="1" applyFill="1" applyBorder="1" applyAlignment="1">
      <alignment horizontal="center"/>
    </xf>
    <xf numFmtId="165" fontId="19" fillId="11" borderId="3" xfId="0" applyNumberFormat="1" applyFont="1" applyFill="1" applyBorder="1" applyAlignment="1"/>
    <xf numFmtId="167" fontId="20" fillId="0" borderId="3" xfId="0" applyNumberFormat="1" applyFont="1" applyFill="1" applyBorder="1" applyAlignment="1">
      <alignment horizontal="center"/>
    </xf>
    <xf numFmtId="167" fontId="19" fillId="11" borderId="9" xfId="0" applyNumberFormat="1" applyFont="1" applyFill="1" applyBorder="1" applyAlignment="1">
      <alignment horizontal="center"/>
    </xf>
    <xf numFmtId="165" fontId="19" fillId="11" borderId="9" xfId="0" applyNumberFormat="1" applyFont="1" applyFill="1" applyBorder="1" applyAlignment="1"/>
    <xf numFmtId="165" fontId="20" fillId="0" borderId="9" xfId="0" applyNumberFormat="1" applyFont="1" applyFill="1" applyBorder="1" applyAlignment="1"/>
    <xf numFmtId="165" fontId="19" fillId="12" borderId="11" xfId="0" applyNumberFormat="1" applyFont="1" applyFill="1" applyBorder="1" applyAlignment="1"/>
    <xf numFmtId="168" fontId="0" fillId="0" borderId="0" xfId="0" applyNumberFormat="1"/>
    <xf numFmtId="0" fontId="0" fillId="0" borderId="0" xfId="0" applyBorder="1"/>
    <xf numFmtId="165" fontId="20" fillId="0" borderId="3" xfId="0" applyNumberFormat="1" applyFont="1" applyFill="1" applyBorder="1" applyAlignment="1">
      <alignment horizontal="center"/>
    </xf>
    <xf numFmtId="0" fontId="0" fillId="0" borderId="0" xfId="0" applyFill="1" applyBorder="1"/>
    <xf numFmtId="0" fontId="21" fillId="0" borderId="0" xfId="0" applyFont="1"/>
    <xf numFmtId="165" fontId="20" fillId="13" borderId="3" xfId="0" applyNumberFormat="1" applyFont="1" applyFill="1" applyBorder="1" applyAlignment="1"/>
    <xf numFmtId="0" fontId="10" fillId="0" borderId="0" xfId="1" applyFont="1" applyFill="1" applyAlignment="1">
      <alignment horizontal="center"/>
    </xf>
    <xf numFmtId="0" fontId="11" fillId="0" borderId="14" xfId="1" applyFont="1" applyFill="1" applyBorder="1" applyAlignment="1">
      <alignment horizontal="center" vertical="center" textRotation="180"/>
    </xf>
    <xf numFmtId="0" fontId="11" fillId="0" borderId="15" xfId="1" applyFont="1" applyFill="1" applyBorder="1" applyAlignment="1">
      <alignment horizontal="center" vertical="center" textRotation="180"/>
    </xf>
    <xf numFmtId="0" fontId="11" fillId="0" borderId="16" xfId="1" applyFont="1" applyFill="1" applyBorder="1" applyAlignment="1">
      <alignment horizontal="center" vertical="center" textRotation="180"/>
    </xf>
    <xf numFmtId="0" fontId="11" fillId="0" borderId="17" xfId="1" applyFont="1" applyFill="1" applyBorder="1" applyAlignment="1">
      <alignment horizontal="center" vertical="center" textRotation="180"/>
    </xf>
    <xf numFmtId="0" fontId="11" fillId="0" borderId="18" xfId="1" applyFont="1" applyFill="1" applyBorder="1" applyAlignment="1">
      <alignment horizontal="center" vertical="center" textRotation="180"/>
    </xf>
    <xf numFmtId="0" fontId="11" fillId="0" borderId="19" xfId="1" applyFont="1" applyFill="1" applyBorder="1" applyAlignment="1">
      <alignment horizontal="center" vertical="center" textRotation="180"/>
    </xf>
    <xf numFmtId="0" fontId="11" fillId="0" borderId="12" xfId="1" applyFont="1" applyFill="1" applyBorder="1" applyAlignment="1">
      <alignment horizontal="center" vertical="center" textRotation="180"/>
    </xf>
    <xf numFmtId="0" fontId="11" fillId="0" borderId="13" xfId="1" applyFont="1" applyFill="1" applyBorder="1" applyAlignment="1">
      <alignment horizontal="center" vertical="center" textRotation="180"/>
    </xf>
    <xf numFmtId="0" fontId="11" fillId="0" borderId="20" xfId="1" applyFont="1" applyFill="1" applyBorder="1" applyAlignment="1">
      <alignment horizontal="center" vertical="center" textRotation="180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167" fontId="16" fillId="0" borderId="5" xfId="0" applyNumberFormat="1" applyFont="1" applyFill="1" applyBorder="1" applyAlignment="1">
      <alignment horizontal="center" vertical="center" wrapText="1"/>
    </xf>
    <xf numFmtId="167" fontId="16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</cellXfs>
  <cellStyles count="27">
    <cellStyle name="Данные (редактируемые)" xfId="7"/>
    <cellStyle name="Данные (только для чтения)" xfId="9"/>
    <cellStyle name="Данные для удаления" xfId="10"/>
    <cellStyle name="Для строк" xfId="11"/>
    <cellStyle name="Заголовки полей" xfId="2"/>
    <cellStyle name="Заголовки полей [печать]" xfId="12"/>
    <cellStyle name="Заголовок меры" xfId="13"/>
    <cellStyle name="Заголовок показателя [печать]" xfId="14"/>
    <cellStyle name="Заголовок показателя константы" xfId="15"/>
    <cellStyle name="Заголовок результата расчета" xfId="4"/>
    <cellStyle name="Заголовок свободного показателя" xfId="16"/>
    <cellStyle name="Значение фильтра" xfId="3"/>
    <cellStyle name="Значение фильтра [печать]" xfId="17"/>
    <cellStyle name="Информация о задаче" xfId="8"/>
    <cellStyle name="Обычный" xfId="0" builtinId="0"/>
    <cellStyle name="Обычный 2" xfId="26"/>
    <cellStyle name="Обычный 3" xfId="1"/>
    <cellStyle name="Отдельная ячейка" xfId="18"/>
    <cellStyle name="Отдельная ячейка - константа" xfId="19"/>
    <cellStyle name="Отдельная ячейка - константа [печать]" xfId="20"/>
    <cellStyle name="Отдельная ячейка [печать]" xfId="21"/>
    <cellStyle name="Отдельная ячейка-результат" xfId="22"/>
    <cellStyle name="Отдельная ячейка-результат [печать]" xfId="23"/>
    <cellStyle name="Свойства элементов измерения" xfId="5"/>
    <cellStyle name="Свойства элементов измерения [печать]" xfId="24"/>
    <cellStyle name="Элементы осей" xfId="6"/>
    <cellStyle name="Элементы осей [печать]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62"/>
  <sheetViews>
    <sheetView topLeftCell="C1" zoomScale="90" zoomScaleNormal="90" zoomScaleSheetLayoutView="75" zoomScalePageLayoutView="142" workbookViewId="0">
      <selection activeCell="C4" sqref="C4"/>
    </sheetView>
  </sheetViews>
  <sheetFormatPr defaultRowHeight="14.4" x14ac:dyDescent="0.3"/>
  <cols>
    <col min="1" max="1" width="30.44140625" customWidth="1"/>
    <col min="2" max="2" width="93.33203125" customWidth="1"/>
    <col min="3" max="3" width="13.33203125" customWidth="1"/>
    <col min="4" max="4" width="13.88671875" customWidth="1"/>
    <col min="5" max="5" width="14.88671875" customWidth="1"/>
    <col min="6" max="6" width="13.33203125" customWidth="1"/>
  </cols>
  <sheetData>
    <row r="2" spans="1:5" ht="17.399999999999999" x14ac:dyDescent="0.3">
      <c r="A2" s="63" t="s">
        <v>190</v>
      </c>
      <c r="B2" s="63"/>
      <c r="C2" s="63"/>
      <c r="D2" s="63"/>
      <c r="E2" s="63"/>
    </row>
    <row r="3" spans="1:5" x14ac:dyDescent="0.3">
      <c r="A3" s="4"/>
      <c r="B3" s="3"/>
      <c r="C3" s="1"/>
      <c r="D3" s="1"/>
      <c r="E3" s="1"/>
    </row>
    <row r="4" spans="1:5" ht="66" x14ac:dyDescent="0.3">
      <c r="A4" s="5" t="s">
        <v>11</v>
      </c>
      <c r="B4" s="5" t="s">
        <v>12</v>
      </c>
      <c r="C4" s="6" t="s">
        <v>193</v>
      </c>
      <c r="D4" s="6" t="s">
        <v>192</v>
      </c>
      <c r="E4" s="6" t="s">
        <v>191</v>
      </c>
    </row>
    <row r="5" spans="1:5" x14ac:dyDescent="0.3">
      <c r="A5" s="7" t="s">
        <v>13</v>
      </c>
      <c r="B5" s="8" t="s">
        <v>14</v>
      </c>
      <c r="C5" s="9">
        <f>C6</f>
        <v>29706</v>
      </c>
      <c r="D5" s="9">
        <f>D6+D10</f>
        <v>23426.400000000001</v>
      </c>
      <c r="E5" s="9">
        <f>E6+E10</f>
        <v>28967</v>
      </c>
    </row>
    <row r="6" spans="1:5" ht="38.25" customHeight="1" x14ac:dyDescent="0.3">
      <c r="A6" s="10" t="s">
        <v>15</v>
      </c>
      <c r="B6" s="11" t="s">
        <v>0</v>
      </c>
      <c r="C6" s="64">
        <v>29706</v>
      </c>
      <c r="D6" s="67">
        <v>23426.400000000001</v>
      </c>
      <c r="E6" s="70">
        <v>28967</v>
      </c>
    </row>
    <row r="7" spans="1:5" ht="66" x14ac:dyDescent="0.3">
      <c r="A7" s="10" t="s">
        <v>16</v>
      </c>
      <c r="B7" s="11" t="s">
        <v>1</v>
      </c>
      <c r="C7" s="65"/>
      <c r="D7" s="68"/>
      <c r="E7" s="71"/>
    </row>
    <row r="8" spans="1:5" ht="26.4" x14ac:dyDescent="0.3">
      <c r="A8" s="10" t="s">
        <v>17</v>
      </c>
      <c r="B8" s="12" t="s">
        <v>2</v>
      </c>
      <c r="C8" s="65"/>
      <c r="D8" s="68"/>
      <c r="E8" s="71"/>
    </row>
    <row r="9" spans="1:5" ht="52.8" x14ac:dyDescent="0.3">
      <c r="A9" s="10" t="s">
        <v>18</v>
      </c>
      <c r="B9" s="13" t="s">
        <v>19</v>
      </c>
      <c r="C9" s="65"/>
      <c r="D9" s="68"/>
      <c r="E9" s="71"/>
    </row>
    <row r="10" spans="1:5" ht="52.8" x14ac:dyDescent="0.3">
      <c r="A10" s="10" t="s">
        <v>184</v>
      </c>
      <c r="B10" s="13" t="s">
        <v>185</v>
      </c>
      <c r="C10" s="66"/>
      <c r="D10" s="69"/>
      <c r="E10" s="72"/>
    </row>
    <row r="11" spans="1:5" s="46" customFormat="1" ht="26.4" x14ac:dyDescent="0.3">
      <c r="A11" s="44" t="s">
        <v>160</v>
      </c>
      <c r="B11" s="45" t="s">
        <v>161</v>
      </c>
      <c r="C11" s="9">
        <v>13027</v>
      </c>
      <c r="D11" s="9">
        <v>12987.3</v>
      </c>
      <c r="E11" s="9">
        <v>14314</v>
      </c>
    </row>
    <row r="12" spans="1:5" x14ac:dyDescent="0.3">
      <c r="A12" s="7" t="s">
        <v>20</v>
      </c>
      <c r="B12" s="8" t="s">
        <v>3</v>
      </c>
      <c r="C12" s="9">
        <f>C18</f>
        <v>68</v>
      </c>
      <c r="D12" s="9">
        <f>D18</f>
        <v>39.700000000000003</v>
      </c>
      <c r="E12" s="9">
        <f>E18</f>
        <v>39.700000000000003</v>
      </c>
    </row>
    <row r="13" spans="1:5" x14ac:dyDescent="0.3">
      <c r="A13" s="10" t="s">
        <v>21</v>
      </c>
      <c r="B13" s="11" t="s">
        <v>22</v>
      </c>
      <c r="C13" s="2">
        <v>0</v>
      </c>
      <c r="D13" s="2">
        <v>0</v>
      </c>
      <c r="E13" s="2">
        <v>0</v>
      </c>
    </row>
    <row r="14" spans="1:5" x14ac:dyDescent="0.3">
      <c r="A14" s="10" t="s">
        <v>23</v>
      </c>
      <c r="B14" s="11" t="s">
        <v>24</v>
      </c>
      <c r="C14" s="2"/>
      <c r="D14" s="2"/>
      <c r="E14" s="2"/>
    </row>
    <row r="15" spans="1:5" ht="26.4" x14ac:dyDescent="0.3">
      <c r="A15" s="10" t="s">
        <v>25</v>
      </c>
      <c r="B15" s="11" t="s">
        <v>26</v>
      </c>
      <c r="C15" s="2"/>
      <c r="D15" s="2"/>
      <c r="E15" s="2"/>
    </row>
    <row r="16" spans="1:5" x14ac:dyDescent="0.3">
      <c r="A16" s="10" t="s">
        <v>27</v>
      </c>
      <c r="B16" s="11" t="s">
        <v>28</v>
      </c>
      <c r="C16" s="2"/>
      <c r="D16" s="2"/>
      <c r="E16" s="2"/>
    </row>
    <row r="17" spans="1:5" x14ac:dyDescent="0.3">
      <c r="A17" s="10" t="s">
        <v>29</v>
      </c>
      <c r="B17" s="13" t="s">
        <v>30</v>
      </c>
      <c r="C17" s="2"/>
      <c r="D17" s="2"/>
      <c r="E17" s="2"/>
    </row>
    <row r="18" spans="1:5" x14ac:dyDescent="0.3">
      <c r="A18" s="14" t="s">
        <v>31</v>
      </c>
      <c r="B18" s="13" t="s">
        <v>4</v>
      </c>
      <c r="C18" s="2">
        <v>68</v>
      </c>
      <c r="D18" s="2">
        <v>39.700000000000003</v>
      </c>
      <c r="E18" s="2">
        <v>39.700000000000003</v>
      </c>
    </row>
    <row r="19" spans="1:5" x14ac:dyDescent="0.3">
      <c r="A19" s="14" t="s">
        <v>32</v>
      </c>
      <c r="B19" s="13" t="s">
        <v>33</v>
      </c>
      <c r="C19" s="2"/>
      <c r="D19" s="2"/>
      <c r="E19" s="2"/>
    </row>
    <row r="20" spans="1:5" x14ac:dyDescent="0.3">
      <c r="A20" s="15" t="s">
        <v>34</v>
      </c>
      <c r="B20" s="16" t="s">
        <v>5</v>
      </c>
      <c r="C20" s="9">
        <f>C21+C22+C25</f>
        <v>5125</v>
      </c>
      <c r="D20" s="9">
        <f t="shared" ref="D20:E20" si="0">D21+D22+D25</f>
        <v>3984.5</v>
      </c>
      <c r="E20" s="9">
        <f t="shared" si="0"/>
        <v>4545</v>
      </c>
    </row>
    <row r="21" spans="1:5" x14ac:dyDescent="0.3">
      <c r="A21" s="14" t="s">
        <v>35</v>
      </c>
      <c r="B21" s="13" t="s">
        <v>36</v>
      </c>
      <c r="C21" s="2">
        <v>2500</v>
      </c>
      <c r="D21" s="2">
        <v>2080</v>
      </c>
      <c r="E21" s="2">
        <v>2500</v>
      </c>
    </row>
    <row r="22" spans="1:5" x14ac:dyDescent="0.3">
      <c r="A22" s="14" t="s">
        <v>37</v>
      </c>
      <c r="B22" s="13" t="s">
        <v>38</v>
      </c>
      <c r="C22" s="2">
        <v>325</v>
      </c>
      <c r="D22" s="2">
        <v>232.4</v>
      </c>
      <c r="E22" s="2">
        <v>305</v>
      </c>
    </row>
    <row r="23" spans="1:5" hidden="1" x14ac:dyDescent="0.3">
      <c r="A23" s="14" t="s">
        <v>39</v>
      </c>
      <c r="B23" s="13" t="s">
        <v>40</v>
      </c>
      <c r="C23" s="2"/>
      <c r="D23" s="2"/>
      <c r="E23" s="2"/>
    </row>
    <row r="24" spans="1:5" hidden="1" x14ac:dyDescent="0.3">
      <c r="A24" s="14" t="s">
        <v>41</v>
      </c>
      <c r="B24" s="13" t="s">
        <v>42</v>
      </c>
      <c r="C24" s="2"/>
      <c r="D24" s="2"/>
      <c r="E24" s="2"/>
    </row>
    <row r="25" spans="1:5" x14ac:dyDescent="0.3">
      <c r="A25" s="14" t="s">
        <v>43</v>
      </c>
      <c r="B25" s="13" t="s">
        <v>6</v>
      </c>
      <c r="C25" s="2">
        <v>2300</v>
      </c>
      <c r="D25" s="2">
        <v>1672.1</v>
      </c>
      <c r="E25" s="2">
        <v>1740</v>
      </c>
    </row>
    <row r="26" spans="1:5" x14ac:dyDescent="0.3">
      <c r="A26" s="15" t="s">
        <v>44</v>
      </c>
      <c r="B26" s="16" t="s">
        <v>7</v>
      </c>
      <c r="C26" s="9">
        <f>C29</f>
        <v>10</v>
      </c>
      <c r="D26" s="9">
        <f>D29</f>
        <v>2.7</v>
      </c>
      <c r="E26" s="9">
        <f>E29</f>
        <v>5</v>
      </c>
    </row>
    <row r="27" spans="1:5" ht="27" customHeight="1" x14ac:dyDescent="0.3">
      <c r="A27" s="10" t="s">
        <v>45</v>
      </c>
      <c r="B27" s="11" t="s">
        <v>46</v>
      </c>
      <c r="C27" s="2"/>
      <c r="D27" s="2"/>
      <c r="E27" s="2"/>
    </row>
    <row r="28" spans="1:5" ht="26.4" x14ac:dyDescent="0.3">
      <c r="A28" s="10" t="s">
        <v>47</v>
      </c>
      <c r="B28" s="11" t="s">
        <v>48</v>
      </c>
      <c r="C28" s="2"/>
      <c r="D28" s="2"/>
      <c r="E28" s="2"/>
    </row>
    <row r="29" spans="1:5" ht="39.6" x14ac:dyDescent="0.3">
      <c r="A29" s="10" t="s">
        <v>49</v>
      </c>
      <c r="B29" s="11" t="s">
        <v>8</v>
      </c>
      <c r="C29" s="2">
        <v>10</v>
      </c>
      <c r="D29" s="2">
        <v>2.7</v>
      </c>
      <c r="E29" s="2">
        <v>5</v>
      </c>
    </row>
    <row r="30" spans="1:5" ht="26.4" x14ac:dyDescent="0.3">
      <c r="A30" s="10" t="s">
        <v>50</v>
      </c>
      <c r="B30" s="11" t="s">
        <v>51</v>
      </c>
      <c r="C30" s="2"/>
      <c r="D30" s="2"/>
      <c r="E30" s="2"/>
    </row>
    <row r="31" spans="1:5" ht="26.4" x14ac:dyDescent="0.3">
      <c r="A31" s="7" t="s">
        <v>52</v>
      </c>
      <c r="B31" s="8" t="s">
        <v>53</v>
      </c>
      <c r="C31" s="9">
        <v>0</v>
      </c>
      <c r="D31" s="9">
        <v>0</v>
      </c>
      <c r="E31" s="9">
        <v>0</v>
      </c>
    </row>
    <row r="32" spans="1:5" ht="26.4" x14ac:dyDescent="0.3">
      <c r="A32" s="7" t="s">
        <v>54</v>
      </c>
      <c r="B32" s="8" t="s">
        <v>55</v>
      </c>
      <c r="C32" s="9">
        <f>SUM(C33:C39)</f>
        <v>6279</v>
      </c>
      <c r="D32" s="9">
        <f t="shared" ref="D32:E32" si="1">SUM(D33:D39)</f>
        <v>5048</v>
      </c>
      <c r="E32" s="9">
        <f t="shared" si="1"/>
        <v>5802</v>
      </c>
    </row>
    <row r="33" spans="1:5" ht="39.6" x14ac:dyDescent="0.3">
      <c r="A33" s="10" t="s">
        <v>56</v>
      </c>
      <c r="B33" s="13" t="s">
        <v>57</v>
      </c>
      <c r="C33" s="2"/>
      <c r="D33" s="2"/>
      <c r="E33" s="2"/>
    </row>
    <row r="34" spans="1:5" x14ac:dyDescent="0.3">
      <c r="A34" s="14" t="s">
        <v>58</v>
      </c>
      <c r="B34" s="13" t="s">
        <v>59</v>
      </c>
      <c r="C34" s="2"/>
      <c r="D34" s="2"/>
      <c r="E34" s="2"/>
    </row>
    <row r="35" spans="1:5" x14ac:dyDescent="0.3">
      <c r="A35" s="10" t="s">
        <v>60</v>
      </c>
      <c r="B35" s="11" t="s">
        <v>61</v>
      </c>
      <c r="C35" s="2"/>
      <c r="D35" s="2"/>
      <c r="E35" s="2"/>
    </row>
    <row r="36" spans="1:5" ht="52.8" x14ac:dyDescent="0.3">
      <c r="A36" s="10" t="s">
        <v>62</v>
      </c>
      <c r="B36" s="11" t="s">
        <v>63</v>
      </c>
      <c r="C36" s="2">
        <v>4247</v>
      </c>
      <c r="D36" s="2">
        <v>2964</v>
      </c>
      <c r="E36" s="2">
        <v>3502</v>
      </c>
    </row>
    <row r="37" spans="1:5" x14ac:dyDescent="0.3">
      <c r="A37" s="14" t="s">
        <v>64</v>
      </c>
      <c r="B37" s="13" t="s">
        <v>65</v>
      </c>
      <c r="C37" s="2"/>
      <c r="D37" s="2"/>
      <c r="E37" s="2"/>
    </row>
    <row r="38" spans="1:5" ht="52.8" x14ac:dyDescent="0.3">
      <c r="A38" s="10" t="s">
        <v>66</v>
      </c>
      <c r="B38" s="13" t="s">
        <v>67</v>
      </c>
      <c r="C38" s="2"/>
      <c r="D38" s="2"/>
      <c r="E38" s="2"/>
    </row>
    <row r="39" spans="1:5" ht="45" customHeight="1" x14ac:dyDescent="0.3">
      <c r="A39" s="10" t="s">
        <v>68</v>
      </c>
      <c r="B39" s="11" t="s">
        <v>69</v>
      </c>
      <c r="C39" s="2">
        <v>2032</v>
      </c>
      <c r="D39" s="2">
        <v>2084</v>
      </c>
      <c r="E39" s="2">
        <v>2300</v>
      </c>
    </row>
    <row r="40" spans="1:5" x14ac:dyDescent="0.3">
      <c r="A40" s="7" t="s">
        <v>70</v>
      </c>
      <c r="B40" s="8" t="s">
        <v>71</v>
      </c>
      <c r="C40" s="9"/>
      <c r="D40" s="9"/>
      <c r="E40" s="9"/>
    </row>
    <row r="41" spans="1:5" x14ac:dyDescent="0.3">
      <c r="A41" s="7" t="s">
        <v>72</v>
      </c>
      <c r="B41" s="8" t="s">
        <v>167</v>
      </c>
      <c r="C41" s="9">
        <f>C42+C43</f>
        <v>7213.4</v>
      </c>
      <c r="D41" s="9">
        <f>D42+D43</f>
        <v>5351.8</v>
      </c>
      <c r="E41" s="9">
        <f>E42+E43</f>
        <v>7231</v>
      </c>
    </row>
    <row r="42" spans="1:5" ht="16.2" customHeight="1" x14ac:dyDescent="0.3">
      <c r="A42" s="10" t="s">
        <v>178</v>
      </c>
      <c r="B42" s="11" t="s">
        <v>183</v>
      </c>
      <c r="C42" s="2">
        <v>162.4</v>
      </c>
      <c r="D42" s="2">
        <v>122</v>
      </c>
      <c r="E42" s="2">
        <v>180</v>
      </c>
    </row>
    <row r="43" spans="1:5" x14ac:dyDescent="0.3">
      <c r="A43" s="10" t="s">
        <v>179</v>
      </c>
      <c r="B43" s="11" t="s">
        <v>182</v>
      </c>
      <c r="C43" s="2">
        <v>7051</v>
      </c>
      <c r="D43" s="2">
        <v>5229.8</v>
      </c>
      <c r="E43" s="2">
        <v>7051</v>
      </c>
    </row>
    <row r="44" spans="1:5" x14ac:dyDescent="0.3">
      <c r="A44" s="7" t="s">
        <v>73</v>
      </c>
      <c r="B44" s="8" t="s">
        <v>9</v>
      </c>
      <c r="C44" s="9">
        <f>C46+C49</f>
        <v>13234.2</v>
      </c>
      <c r="D44" s="9">
        <f>D46+D49</f>
        <v>2961.3999999999996</v>
      </c>
      <c r="E44" s="9">
        <f>E46+E49</f>
        <v>13778</v>
      </c>
    </row>
    <row r="45" spans="1:5" x14ac:dyDescent="0.3">
      <c r="A45" s="14" t="s">
        <v>74</v>
      </c>
      <c r="B45" s="13" t="s">
        <v>75</v>
      </c>
      <c r="C45" s="2"/>
      <c r="D45" s="2"/>
      <c r="E45" s="2"/>
    </row>
    <row r="46" spans="1:5" ht="39.6" x14ac:dyDescent="0.3">
      <c r="A46" s="10" t="s">
        <v>76</v>
      </c>
      <c r="B46" s="11" t="s">
        <v>77</v>
      </c>
      <c r="C46" s="2">
        <v>13023</v>
      </c>
      <c r="D46" s="2">
        <v>2230.1</v>
      </c>
      <c r="E46" s="2">
        <v>13023</v>
      </c>
    </row>
    <row r="47" spans="1:5" ht="26.4" x14ac:dyDescent="0.3">
      <c r="A47" s="10" t="s">
        <v>78</v>
      </c>
      <c r="B47" s="11" t="s">
        <v>79</v>
      </c>
      <c r="C47" s="2"/>
      <c r="D47" s="2"/>
      <c r="E47" s="2"/>
    </row>
    <row r="48" spans="1:5" ht="26.4" x14ac:dyDescent="0.3">
      <c r="A48" s="10" t="s">
        <v>80</v>
      </c>
      <c r="B48" s="11" t="s">
        <v>81</v>
      </c>
      <c r="C48" s="2"/>
      <c r="D48" s="2"/>
      <c r="E48" s="2"/>
    </row>
    <row r="49" spans="1:5" ht="26.4" x14ac:dyDescent="0.3">
      <c r="A49" s="10" t="s">
        <v>82</v>
      </c>
      <c r="B49" s="11" t="s">
        <v>83</v>
      </c>
      <c r="C49" s="2">
        <v>211.2</v>
      </c>
      <c r="D49" s="2">
        <v>731.3</v>
      </c>
      <c r="E49" s="2">
        <v>755</v>
      </c>
    </row>
    <row r="50" spans="1:5" x14ac:dyDescent="0.3">
      <c r="A50" s="7" t="s">
        <v>84</v>
      </c>
      <c r="B50" s="16" t="s">
        <v>85</v>
      </c>
      <c r="C50" s="9"/>
      <c r="D50" s="9"/>
      <c r="E50" s="9"/>
    </row>
    <row r="51" spans="1:5" x14ac:dyDescent="0.3">
      <c r="A51" s="7" t="s">
        <v>86</v>
      </c>
      <c r="B51" s="8" t="s">
        <v>87</v>
      </c>
      <c r="C51" s="9">
        <v>26</v>
      </c>
      <c r="D51" s="9">
        <v>5</v>
      </c>
      <c r="E51" s="9">
        <v>6</v>
      </c>
    </row>
    <row r="52" spans="1:5" x14ac:dyDescent="0.3">
      <c r="A52" s="7" t="s">
        <v>88</v>
      </c>
      <c r="B52" s="8" t="s">
        <v>10</v>
      </c>
      <c r="C52" s="9">
        <v>20</v>
      </c>
      <c r="D52" s="9">
        <v>15.3</v>
      </c>
      <c r="E52" s="9">
        <v>20</v>
      </c>
    </row>
    <row r="53" spans="1:5" hidden="1" x14ac:dyDescent="0.3">
      <c r="A53" s="14" t="s">
        <v>89</v>
      </c>
      <c r="B53" s="13" t="s">
        <v>90</v>
      </c>
      <c r="C53" s="2"/>
      <c r="D53" s="2"/>
      <c r="E53" s="2"/>
    </row>
    <row r="54" spans="1:5" x14ac:dyDescent="0.3">
      <c r="A54" s="7" t="s">
        <v>154</v>
      </c>
      <c r="B54" s="8" t="s">
        <v>155</v>
      </c>
      <c r="C54" s="9">
        <v>176117.4</v>
      </c>
      <c r="D54" s="9">
        <v>178195.5</v>
      </c>
      <c r="E54" s="9">
        <v>191060.6</v>
      </c>
    </row>
    <row r="55" spans="1:5" ht="19.2" customHeight="1" x14ac:dyDescent="0.3">
      <c r="A55" s="7" t="s">
        <v>180</v>
      </c>
      <c r="B55" s="8" t="s">
        <v>181</v>
      </c>
      <c r="C55" s="9">
        <v>600</v>
      </c>
      <c r="D55" s="9">
        <v>600</v>
      </c>
      <c r="E55" s="9">
        <v>600</v>
      </c>
    </row>
    <row r="56" spans="1:5" x14ac:dyDescent="0.3">
      <c r="A56" s="7" t="s">
        <v>168</v>
      </c>
      <c r="B56" s="8" t="s">
        <v>170</v>
      </c>
      <c r="C56" s="9">
        <v>150</v>
      </c>
      <c r="D56" s="9">
        <v>450</v>
      </c>
      <c r="E56" s="9">
        <v>450</v>
      </c>
    </row>
    <row r="57" spans="1:5" x14ac:dyDescent="0.3">
      <c r="A57" s="7" t="s">
        <v>169</v>
      </c>
      <c r="B57" s="8" t="s">
        <v>91</v>
      </c>
      <c r="C57" s="9">
        <v>60</v>
      </c>
      <c r="D57" s="9">
        <v>60</v>
      </c>
      <c r="E57" s="9">
        <v>60</v>
      </c>
    </row>
    <row r="58" spans="1:5" ht="52.8" x14ac:dyDescent="0.3">
      <c r="A58" s="7" t="s">
        <v>92</v>
      </c>
      <c r="B58" s="8" t="s">
        <v>93</v>
      </c>
      <c r="C58" s="9">
        <v>0</v>
      </c>
      <c r="D58" s="9">
        <v>0</v>
      </c>
      <c r="E58" s="9">
        <v>0</v>
      </c>
    </row>
    <row r="59" spans="1:5" ht="26.4" x14ac:dyDescent="0.3">
      <c r="A59" s="7" t="s">
        <v>94</v>
      </c>
      <c r="B59" s="8" t="s">
        <v>95</v>
      </c>
      <c r="C59" s="9"/>
      <c r="D59" s="9"/>
      <c r="E59" s="9"/>
    </row>
    <row r="60" spans="1:5" ht="15.6" x14ac:dyDescent="0.3">
      <c r="A60" s="17"/>
      <c r="B60" s="18" t="s">
        <v>96</v>
      </c>
      <c r="C60" s="19">
        <f>C5+C11+C12+C20+C26+C31+C32+C40+C41+C44+C50+C51+C52+C54+C55+C56+C57+C58+C59</f>
        <v>251636</v>
      </c>
      <c r="D60" s="19">
        <f>D5+D11+D12+D20+D26+D31+D32+D40+D41+D44+D50+D51+D52+D54+D55+D56+D57+D58+D59</f>
        <v>233127.6</v>
      </c>
      <c r="E60" s="19">
        <f>E5+E11+E12+E20+E26+E31+E32+E40+E41+E44+E50+E51+E52+E54+E55+E56+E57+E58+E59</f>
        <v>266878.3</v>
      </c>
    </row>
    <row r="61" spans="1:5" x14ac:dyDescent="0.3">
      <c r="C61" s="40"/>
      <c r="D61" s="40"/>
    </row>
    <row r="62" spans="1:5" x14ac:dyDescent="0.3">
      <c r="C62" s="40"/>
      <c r="D62" s="61">
        <v>125994.3</v>
      </c>
    </row>
  </sheetData>
  <protectedRanges>
    <protectedRange sqref="C11" name="krista_tr_72_0_1"/>
    <protectedRange sqref="D11" name="krista_tr_74_0_1"/>
    <protectedRange sqref="E11" name="krista_tr_75_0_1"/>
  </protectedRanges>
  <mergeCells count="4">
    <mergeCell ref="A2:E2"/>
    <mergeCell ref="C6:C10"/>
    <mergeCell ref="D6:D10"/>
    <mergeCell ref="E6:E10"/>
  </mergeCells>
  <pageMargins left="0.51181102362204722" right="0.31496062992125984" top="0.35433070866141736" bottom="0.35433070866141736" header="0.31496062992125984" footer="0.31496062992125984"/>
  <pageSetup paperSize="9" scale="5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tabSelected="1" zoomScale="90" zoomScaleNormal="90" workbookViewId="0">
      <selection activeCell="I7" sqref="I7"/>
    </sheetView>
  </sheetViews>
  <sheetFormatPr defaultRowHeight="14.4" x14ac:dyDescent="0.3"/>
  <cols>
    <col min="1" max="1" width="45.5546875" customWidth="1"/>
    <col min="2" max="2" width="11.33203125" customWidth="1"/>
    <col min="3" max="3" width="22.5546875" style="43" customWidth="1"/>
    <col min="4" max="4" width="20.5546875" customWidth="1"/>
    <col min="5" max="5" width="18.33203125" customWidth="1"/>
    <col min="6" max="6" width="17.5546875" customWidth="1"/>
  </cols>
  <sheetData>
    <row r="1" spans="1:7" ht="33" customHeight="1" x14ac:dyDescent="0.3">
      <c r="A1" s="81" t="s">
        <v>195</v>
      </c>
      <c r="B1" s="81"/>
      <c r="C1" s="81"/>
      <c r="D1" s="81"/>
      <c r="E1" s="81"/>
      <c r="F1" s="81"/>
    </row>
    <row r="2" spans="1:7" ht="16.2" thickBot="1" x14ac:dyDescent="0.35">
      <c r="A2" s="20"/>
      <c r="B2" s="20"/>
      <c r="C2" s="42"/>
      <c r="D2" s="20"/>
      <c r="E2" s="20"/>
      <c r="F2" s="21" t="s">
        <v>97</v>
      </c>
    </row>
    <row r="3" spans="1:7" ht="15" customHeight="1" x14ac:dyDescent="0.3">
      <c r="A3" s="73" t="s">
        <v>98</v>
      </c>
      <c r="B3" s="75" t="s">
        <v>99</v>
      </c>
      <c r="C3" s="79" t="s">
        <v>196</v>
      </c>
      <c r="D3" s="77" t="s">
        <v>197</v>
      </c>
      <c r="E3" s="77" t="s">
        <v>194</v>
      </c>
      <c r="F3" s="77" t="s">
        <v>100</v>
      </c>
    </row>
    <row r="4" spans="1:7" ht="69" customHeight="1" x14ac:dyDescent="0.3">
      <c r="A4" s="74"/>
      <c r="B4" s="76"/>
      <c r="C4" s="80"/>
      <c r="D4" s="78"/>
      <c r="E4" s="78"/>
      <c r="F4" s="78"/>
    </row>
    <row r="5" spans="1:7" ht="27" customHeight="1" x14ac:dyDescent="0.3">
      <c r="A5" s="22" t="s">
        <v>101</v>
      </c>
      <c r="B5" s="23" t="s">
        <v>102</v>
      </c>
      <c r="C5" s="47">
        <f>SUM(C6:C11)</f>
        <v>76450.100000000006</v>
      </c>
      <c r="D5" s="47">
        <f t="shared" ref="D5:F5" si="0">SUM(D6:D11)</f>
        <v>72928.5</v>
      </c>
      <c r="E5" s="47">
        <f t="shared" si="0"/>
        <v>57485.2</v>
      </c>
      <c r="F5" s="47">
        <f t="shared" si="0"/>
        <v>83161.799999999988</v>
      </c>
    </row>
    <row r="6" spans="1:7" ht="42.75" customHeight="1" x14ac:dyDescent="0.3">
      <c r="A6" s="24" t="s">
        <v>103</v>
      </c>
      <c r="B6" s="25" t="s">
        <v>104</v>
      </c>
      <c r="C6" s="48">
        <v>3324.4</v>
      </c>
      <c r="D6" s="49">
        <v>3324.4</v>
      </c>
      <c r="E6" s="49">
        <v>2338.6</v>
      </c>
      <c r="F6" s="49">
        <v>3342</v>
      </c>
    </row>
    <row r="7" spans="1:7" ht="61.5" customHeight="1" x14ac:dyDescent="0.3">
      <c r="A7" s="24" t="s">
        <v>105</v>
      </c>
      <c r="B7" s="25" t="s">
        <v>106</v>
      </c>
      <c r="C7" s="48">
        <v>35100.6</v>
      </c>
      <c r="D7" s="49">
        <v>31182.1</v>
      </c>
      <c r="E7" s="49">
        <v>23920.2</v>
      </c>
      <c r="F7" s="49">
        <v>36136.199999999997</v>
      </c>
      <c r="G7" s="60"/>
    </row>
    <row r="8" spans="1:7" ht="37.5" customHeight="1" x14ac:dyDescent="0.3">
      <c r="A8" s="24" t="s">
        <v>159</v>
      </c>
      <c r="B8" s="25" t="s">
        <v>158</v>
      </c>
      <c r="C8" s="48">
        <v>97.5</v>
      </c>
      <c r="D8" s="49">
        <v>97.5</v>
      </c>
      <c r="E8" s="49">
        <v>97.5</v>
      </c>
      <c r="F8" s="59">
        <v>97.5</v>
      </c>
    </row>
    <row r="9" spans="1:7" ht="25.5" customHeight="1" x14ac:dyDescent="0.3">
      <c r="A9" s="24" t="s">
        <v>187</v>
      </c>
      <c r="B9" s="25" t="s">
        <v>186</v>
      </c>
      <c r="C9" s="48">
        <v>0</v>
      </c>
      <c r="D9" s="49">
        <v>0</v>
      </c>
      <c r="E9" s="49">
        <v>0</v>
      </c>
      <c r="F9" s="49">
        <v>0</v>
      </c>
    </row>
    <row r="10" spans="1:7" ht="18" customHeight="1" x14ac:dyDescent="0.3">
      <c r="A10" s="24" t="s">
        <v>107</v>
      </c>
      <c r="B10" s="25" t="s">
        <v>108</v>
      </c>
      <c r="C10" s="48">
        <v>50</v>
      </c>
      <c r="D10" s="49">
        <v>50</v>
      </c>
      <c r="E10" s="49">
        <v>0</v>
      </c>
      <c r="F10" s="49">
        <v>18</v>
      </c>
    </row>
    <row r="11" spans="1:7" ht="15.6" x14ac:dyDescent="0.3">
      <c r="A11" s="24" t="s">
        <v>109</v>
      </c>
      <c r="B11" s="25" t="s">
        <v>110</v>
      </c>
      <c r="C11" s="48">
        <v>37877.599999999999</v>
      </c>
      <c r="D11" s="49">
        <v>38274.5</v>
      </c>
      <c r="E11" s="49">
        <v>31128.9</v>
      </c>
      <c r="F11" s="62">
        <f>43568.2-0.1</f>
        <v>43568.1</v>
      </c>
      <c r="G11" s="58"/>
    </row>
    <row r="12" spans="1:7" ht="25.5" customHeight="1" x14ac:dyDescent="0.3">
      <c r="A12" s="26" t="s">
        <v>111</v>
      </c>
      <c r="B12" s="27" t="s">
        <v>162</v>
      </c>
      <c r="C12" s="50">
        <f>SUM(C13)</f>
        <v>1591.9</v>
      </c>
      <c r="D12" s="51">
        <f>SUM(D13)</f>
        <v>1591.9</v>
      </c>
      <c r="E12" s="51">
        <f>SUM(E13)</f>
        <v>1194.9000000000001</v>
      </c>
      <c r="F12" s="51">
        <f>SUM(F13)</f>
        <v>1592.9</v>
      </c>
    </row>
    <row r="13" spans="1:7" ht="23.25" customHeight="1" x14ac:dyDescent="0.3">
      <c r="A13" s="28" t="s">
        <v>112</v>
      </c>
      <c r="B13" s="29" t="s">
        <v>113</v>
      </c>
      <c r="C13" s="48">
        <v>1591.9</v>
      </c>
      <c r="D13" s="49">
        <v>1591.9</v>
      </c>
      <c r="E13" s="49">
        <v>1194.9000000000001</v>
      </c>
      <c r="F13" s="49">
        <v>1592.9</v>
      </c>
    </row>
    <row r="14" spans="1:7" ht="36.75" customHeight="1" x14ac:dyDescent="0.3">
      <c r="A14" s="30" t="s">
        <v>114</v>
      </c>
      <c r="B14" s="31" t="s">
        <v>115</v>
      </c>
      <c r="C14" s="50">
        <f>SUM(C15:C17)</f>
        <v>253</v>
      </c>
      <c r="D14" s="50">
        <f t="shared" ref="D14:F14" si="1">SUM(D15:D17)</f>
        <v>253</v>
      </c>
      <c r="E14" s="50">
        <f t="shared" si="1"/>
        <v>439.5</v>
      </c>
      <c r="F14" s="50">
        <f t="shared" si="1"/>
        <v>487</v>
      </c>
    </row>
    <row r="15" spans="1:7" ht="15.6" x14ac:dyDescent="0.3">
      <c r="A15" s="24" t="s">
        <v>116</v>
      </c>
      <c r="B15" s="25" t="s">
        <v>117</v>
      </c>
      <c r="C15" s="48">
        <v>158</v>
      </c>
      <c r="D15" s="49">
        <v>158</v>
      </c>
      <c r="E15" s="49">
        <v>139.1</v>
      </c>
      <c r="F15" s="49">
        <v>158</v>
      </c>
    </row>
    <row r="16" spans="1:7" ht="44.25" customHeight="1" x14ac:dyDescent="0.3">
      <c r="A16" s="24" t="s">
        <v>177</v>
      </c>
      <c r="B16" s="25" t="s">
        <v>176</v>
      </c>
      <c r="C16" s="48">
        <v>70</v>
      </c>
      <c r="D16" s="49">
        <v>70</v>
      </c>
      <c r="E16" s="49">
        <v>300.39999999999998</v>
      </c>
      <c r="F16" s="49">
        <v>304</v>
      </c>
    </row>
    <row r="17" spans="1:7" ht="40.200000000000003" x14ac:dyDescent="0.3">
      <c r="A17" s="24" t="s">
        <v>156</v>
      </c>
      <c r="B17" s="25" t="s">
        <v>157</v>
      </c>
      <c r="C17" s="48">
        <v>25</v>
      </c>
      <c r="D17" s="49">
        <v>25</v>
      </c>
      <c r="E17" s="49">
        <v>0</v>
      </c>
      <c r="F17" s="49">
        <v>25</v>
      </c>
    </row>
    <row r="18" spans="1:7" ht="15.6" x14ac:dyDescent="0.3">
      <c r="A18" s="30" t="s">
        <v>118</v>
      </c>
      <c r="B18" s="31" t="s">
        <v>119</v>
      </c>
      <c r="C18" s="50">
        <f>SUM(C19:C24)</f>
        <v>36950.199999999997</v>
      </c>
      <c r="D18" s="50">
        <f t="shared" ref="D18:F18" si="2">SUM(D19:D24)</f>
        <v>41224.1</v>
      </c>
      <c r="E18" s="50">
        <f t="shared" si="2"/>
        <v>34556.1</v>
      </c>
      <c r="F18" s="50">
        <f t="shared" si="2"/>
        <v>41545.599999999999</v>
      </c>
    </row>
    <row r="19" spans="1:7" ht="21.75" customHeight="1" x14ac:dyDescent="0.3">
      <c r="A19" s="32" t="s">
        <v>120</v>
      </c>
      <c r="B19" s="33" t="s">
        <v>121</v>
      </c>
      <c r="C19" s="52">
        <v>2035.5</v>
      </c>
      <c r="D19" s="49">
        <v>1919.1</v>
      </c>
      <c r="E19" s="49">
        <v>721.2</v>
      </c>
      <c r="F19" s="62">
        <v>1240.5</v>
      </c>
      <c r="G19" s="58"/>
    </row>
    <row r="20" spans="1:7" ht="19.5" customHeight="1" x14ac:dyDescent="0.3">
      <c r="A20" s="24" t="s">
        <v>171</v>
      </c>
      <c r="B20" s="25" t="s">
        <v>172</v>
      </c>
      <c r="C20" s="48">
        <v>0</v>
      </c>
      <c r="D20" s="49">
        <v>0</v>
      </c>
      <c r="E20" s="49">
        <v>0</v>
      </c>
      <c r="F20" s="49">
        <v>0</v>
      </c>
    </row>
    <row r="21" spans="1:7" ht="19.5" customHeight="1" x14ac:dyDescent="0.3">
      <c r="A21" s="24" t="s">
        <v>122</v>
      </c>
      <c r="B21" s="25" t="s">
        <v>123</v>
      </c>
      <c r="C21" s="48">
        <v>2056.3000000000002</v>
      </c>
      <c r="D21" s="49">
        <v>2056.3000000000002</v>
      </c>
      <c r="E21" s="49">
        <v>2022.1</v>
      </c>
      <c r="F21" s="49">
        <v>2856.3</v>
      </c>
    </row>
    <row r="22" spans="1:7" ht="18" customHeight="1" x14ac:dyDescent="0.3">
      <c r="A22" s="24" t="s">
        <v>124</v>
      </c>
      <c r="B22" s="25" t="s">
        <v>125</v>
      </c>
      <c r="C22" s="48">
        <v>31929.200000000001</v>
      </c>
      <c r="D22" s="49">
        <v>36519.5</v>
      </c>
      <c r="E22" s="49">
        <v>31237.3</v>
      </c>
      <c r="F22" s="49">
        <v>36519.599999999999</v>
      </c>
    </row>
    <row r="23" spans="1:7" ht="22.5" customHeight="1" x14ac:dyDescent="0.3">
      <c r="A23" s="24" t="s">
        <v>126</v>
      </c>
      <c r="B23" s="25" t="s">
        <v>127</v>
      </c>
      <c r="C23" s="48">
        <v>929.2</v>
      </c>
      <c r="D23" s="49">
        <v>729.2</v>
      </c>
      <c r="E23" s="49">
        <v>575.5</v>
      </c>
      <c r="F23" s="49">
        <v>929.2</v>
      </c>
    </row>
    <row r="24" spans="1:7" ht="26.25" customHeight="1" x14ac:dyDescent="0.3">
      <c r="A24" s="24" t="s">
        <v>151</v>
      </c>
      <c r="B24" s="25" t="s">
        <v>128</v>
      </c>
      <c r="C24" s="48">
        <v>0</v>
      </c>
      <c r="D24" s="49">
        <v>0</v>
      </c>
      <c r="E24" s="49">
        <v>0</v>
      </c>
      <c r="F24" s="49">
        <v>0</v>
      </c>
    </row>
    <row r="25" spans="1:7" ht="15.6" x14ac:dyDescent="0.3">
      <c r="A25" s="30" t="s">
        <v>129</v>
      </c>
      <c r="B25" s="31" t="s">
        <v>130</v>
      </c>
      <c r="C25" s="50">
        <f>SUM(C26:C31)</f>
        <v>56804.6</v>
      </c>
      <c r="D25" s="51">
        <f>SUM(D26:D31)</f>
        <v>115926.70000000001</v>
      </c>
      <c r="E25" s="51">
        <f t="shared" ref="E25:F25" si="3">SUM(E26:E31)</f>
        <v>112878.1</v>
      </c>
      <c r="F25" s="51">
        <f t="shared" si="3"/>
        <v>118156.29999999999</v>
      </c>
    </row>
    <row r="26" spans="1:7" ht="17.25" customHeight="1" x14ac:dyDescent="0.3">
      <c r="A26" s="24" t="s">
        <v>131</v>
      </c>
      <c r="B26" s="25" t="s">
        <v>132</v>
      </c>
      <c r="C26" s="48">
        <v>600</v>
      </c>
      <c r="D26" s="49">
        <v>30133</v>
      </c>
      <c r="E26" s="49">
        <v>26511.1</v>
      </c>
      <c r="F26" s="49">
        <v>30387.7</v>
      </c>
    </row>
    <row r="27" spans="1:7" ht="18.75" customHeight="1" x14ac:dyDescent="0.3">
      <c r="A27" s="24" t="s">
        <v>133</v>
      </c>
      <c r="B27" s="25" t="s">
        <v>134</v>
      </c>
      <c r="C27" s="48">
        <v>50685.1</v>
      </c>
      <c r="D27" s="49">
        <v>50354.6</v>
      </c>
      <c r="E27" s="49">
        <v>51496</v>
      </c>
      <c r="F27" s="49">
        <v>52777.8</v>
      </c>
      <c r="G27" s="46"/>
    </row>
    <row r="28" spans="1:7" ht="24.75" hidden="1" customHeight="1" x14ac:dyDescent="0.3">
      <c r="A28" s="24" t="s">
        <v>153</v>
      </c>
      <c r="B28" s="25" t="s">
        <v>150</v>
      </c>
      <c r="C28" s="48"/>
      <c r="D28" s="49"/>
      <c r="E28" s="49"/>
      <c r="F28" s="49"/>
      <c r="G28" s="46"/>
    </row>
    <row r="29" spans="1:7" ht="27.75" hidden="1" customHeight="1" x14ac:dyDescent="0.3">
      <c r="A29" s="24" t="s">
        <v>152</v>
      </c>
      <c r="B29" s="25" t="s">
        <v>150</v>
      </c>
      <c r="C29" s="48"/>
      <c r="D29" s="49"/>
      <c r="E29" s="49"/>
      <c r="F29" s="49"/>
      <c r="G29" s="46"/>
    </row>
    <row r="30" spans="1:7" ht="15" customHeight="1" x14ac:dyDescent="0.3">
      <c r="A30" s="24" t="s">
        <v>135</v>
      </c>
      <c r="B30" s="25" t="s">
        <v>136</v>
      </c>
      <c r="C30" s="48">
        <v>5519.5</v>
      </c>
      <c r="D30" s="49">
        <v>6681.7</v>
      </c>
      <c r="E30" s="49">
        <v>6113.6</v>
      </c>
      <c r="F30" s="49">
        <v>6233.4</v>
      </c>
      <c r="G30" s="60"/>
    </row>
    <row r="31" spans="1:7" ht="26.25" customHeight="1" x14ac:dyDescent="0.3">
      <c r="A31" s="24" t="s">
        <v>189</v>
      </c>
      <c r="B31" s="25" t="s">
        <v>188</v>
      </c>
      <c r="C31" s="48">
        <v>0</v>
      </c>
      <c r="D31" s="49">
        <v>28757.4</v>
      </c>
      <c r="E31" s="49">
        <v>28757.4</v>
      </c>
      <c r="F31" s="49">
        <v>28757.4</v>
      </c>
      <c r="G31" s="60"/>
    </row>
    <row r="32" spans="1:7" ht="19.5" customHeight="1" x14ac:dyDescent="0.3">
      <c r="A32" s="30" t="s">
        <v>165</v>
      </c>
      <c r="B32" s="31" t="s">
        <v>163</v>
      </c>
      <c r="C32" s="50">
        <f>SUM(C33)</f>
        <v>0</v>
      </c>
      <c r="D32" s="51">
        <f>SUM(D33,)</f>
        <v>0</v>
      </c>
      <c r="E32" s="51">
        <f>SUM(E33,)</f>
        <v>0</v>
      </c>
      <c r="F32" s="51">
        <f>SUM(F33,)</f>
        <v>0</v>
      </c>
      <c r="G32" s="58"/>
    </row>
    <row r="33" spans="1:7" ht="27" customHeight="1" x14ac:dyDescent="0.3">
      <c r="A33" s="24" t="s">
        <v>166</v>
      </c>
      <c r="B33" s="25" t="s">
        <v>164</v>
      </c>
      <c r="C33" s="48">
        <v>0</v>
      </c>
      <c r="D33" s="49">
        <v>0</v>
      </c>
      <c r="E33" s="49">
        <v>0</v>
      </c>
      <c r="F33" s="49">
        <v>0</v>
      </c>
      <c r="G33" s="58"/>
    </row>
    <row r="34" spans="1:7" ht="19.5" customHeight="1" x14ac:dyDescent="0.3">
      <c r="A34" s="30" t="s">
        <v>137</v>
      </c>
      <c r="B34" s="31" t="s">
        <v>138</v>
      </c>
      <c r="C34" s="50">
        <f>SUM(C35,)</f>
        <v>26344.5</v>
      </c>
      <c r="D34" s="51">
        <f>SUM(D35,)</f>
        <v>29339.9</v>
      </c>
      <c r="E34" s="51">
        <f>SUM(E35,)</f>
        <v>24441.1</v>
      </c>
      <c r="F34" s="51">
        <f>F35</f>
        <v>32263.8</v>
      </c>
      <c r="G34" s="58"/>
    </row>
    <row r="35" spans="1:7" ht="21" customHeight="1" x14ac:dyDescent="0.3">
      <c r="A35" s="24" t="s">
        <v>139</v>
      </c>
      <c r="B35" s="25" t="s">
        <v>140</v>
      </c>
      <c r="C35" s="48">
        <v>26344.5</v>
      </c>
      <c r="D35" s="49">
        <v>29339.9</v>
      </c>
      <c r="E35" s="49">
        <v>24441.1</v>
      </c>
      <c r="F35" s="49">
        <v>32263.8</v>
      </c>
      <c r="G35" s="58"/>
    </row>
    <row r="36" spans="1:7" ht="18" customHeight="1" x14ac:dyDescent="0.3">
      <c r="A36" s="30" t="s">
        <v>141</v>
      </c>
      <c r="B36" s="31" t="s">
        <v>142</v>
      </c>
      <c r="C36" s="50">
        <f>SUM(C37:C37)</f>
        <v>504</v>
      </c>
      <c r="D36" s="51">
        <f>SUM(D37:D37)</f>
        <v>504</v>
      </c>
      <c r="E36" s="51">
        <f>SUM(E37:E37)</f>
        <v>420</v>
      </c>
      <c r="F36" s="51">
        <f>SUM(F37:F37)</f>
        <v>504</v>
      </c>
    </row>
    <row r="37" spans="1:7" ht="18.75" customHeight="1" x14ac:dyDescent="0.3">
      <c r="A37" s="24" t="s">
        <v>143</v>
      </c>
      <c r="B37" s="25" t="s">
        <v>144</v>
      </c>
      <c r="C37" s="48">
        <v>504</v>
      </c>
      <c r="D37" s="49">
        <v>504</v>
      </c>
      <c r="E37" s="49">
        <v>420</v>
      </c>
      <c r="F37" s="49">
        <v>504</v>
      </c>
    </row>
    <row r="38" spans="1:7" ht="21" customHeight="1" x14ac:dyDescent="0.3">
      <c r="A38" s="35" t="s">
        <v>145</v>
      </c>
      <c r="B38" s="36" t="s">
        <v>146</v>
      </c>
      <c r="C38" s="53">
        <f>SUM(C39,)</f>
        <v>100</v>
      </c>
      <c r="D38" s="54">
        <f>SUM(D39,)</f>
        <v>50</v>
      </c>
      <c r="E38" s="54">
        <f>SUM(E39,)</f>
        <v>32.6</v>
      </c>
      <c r="F38" s="54">
        <f>SUM(F39,)</f>
        <v>50</v>
      </c>
    </row>
    <row r="39" spans="1:7" ht="22.5" customHeight="1" x14ac:dyDescent="0.3">
      <c r="A39" s="24" t="s">
        <v>147</v>
      </c>
      <c r="B39" s="34" t="s">
        <v>148</v>
      </c>
      <c r="C39" s="48">
        <v>100</v>
      </c>
      <c r="D39" s="55">
        <v>50</v>
      </c>
      <c r="E39" s="55">
        <v>32.6</v>
      </c>
      <c r="F39" s="55">
        <v>50</v>
      </c>
    </row>
    <row r="40" spans="1:7" ht="21" customHeight="1" x14ac:dyDescent="0.3">
      <c r="A40" s="35" t="s">
        <v>173</v>
      </c>
      <c r="B40" s="36" t="s">
        <v>174</v>
      </c>
      <c r="C40" s="53">
        <f>SUM(C41,)</f>
        <v>0</v>
      </c>
      <c r="D40" s="54">
        <f>SUM(D41,)</f>
        <v>6.7</v>
      </c>
      <c r="E40" s="54">
        <f>SUM(E41,)</f>
        <v>3.6</v>
      </c>
      <c r="F40" s="54">
        <f>SUM(F41,)</f>
        <v>6.7</v>
      </c>
    </row>
    <row r="41" spans="1:7" ht="22.5" customHeight="1" x14ac:dyDescent="0.3">
      <c r="A41" s="24" t="s">
        <v>173</v>
      </c>
      <c r="B41" s="34" t="s">
        <v>175</v>
      </c>
      <c r="C41" s="48">
        <v>0</v>
      </c>
      <c r="D41" s="55">
        <v>6.7</v>
      </c>
      <c r="E41" s="55">
        <v>3.6</v>
      </c>
      <c r="F41" s="55">
        <v>6.7</v>
      </c>
    </row>
    <row r="42" spans="1:7" ht="16.2" thickBot="1" x14ac:dyDescent="0.35">
      <c r="A42" s="37" t="s">
        <v>149</v>
      </c>
      <c r="B42" s="38"/>
      <c r="C42" s="56">
        <f>C5+C12+C14+C18+C25+C34+C36+C38+C32+C40</f>
        <v>198998.3</v>
      </c>
      <c r="D42" s="56">
        <f>D5+D12+D14+D18+D25+D34+D36+D38+D32+D40</f>
        <v>261824.80000000002</v>
      </c>
      <c r="E42" s="56">
        <f t="shared" ref="E42:F42" si="4">E5+E12+E14+E18+E25+E34+E36+E38+E32+E40</f>
        <v>231451.1</v>
      </c>
      <c r="F42" s="56">
        <f t="shared" si="4"/>
        <v>277768.09999999998</v>
      </c>
    </row>
    <row r="43" spans="1:7" hidden="1" x14ac:dyDescent="0.3">
      <c r="F43" s="57" t="e">
        <f>F42-#REF!</f>
        <v>#REF!</v>
      </c>
    </row>
    <row r="44" spans="1:7" x14ac:dyDescent="0.3">
      <c r="D44" s="41"/>
      <c r="E44" s="41"/>
      <c r="F44" s="39"/>
    </row>
    <row r="45" spans="1:7" x14ac:dyDescent="0.3">
      <c r="F45" s="41"/>
    </row>
    <row r="46" spans="1:7" x14ac:dyDescent="0.3">
      <c r="F46" s="57"/>
    </row>
  </sheetData>
  <mergeCells count="7">
    <mergeCell ref="A1:F1"/>
    <mergeCell ref="A3:A4"/>
    <mergeCell ref="B3:B4"/>
    <mergeCell ref="C3:C4"/>
    <mergeCell ref="D3:D4"/>
    <mergeCell ref="F3:F4"/>
    <mergeCell ref="E3:E4"/>
  </mergeCells>
  <pageMargins left="0.70866141732283472" right="0.70866141732283472" top="0.74803149606299213" bottom="0.74803149606299213" header="0.31496062992125984" footer="0.31496062992125984"/>
  <pageSetup paperSize="9" scale="9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Лидия</cp:lastModifiedBy>
  <cp:lastPrinted>2024-11-12T10:31:43Z</cp:lastPrinted>
  <dcterms:created xsi:type="dcterms:W3CDTF">2013-11-13T11:49:02Z</dcterms:created>
  <dcterms:modified xsi:type="dcterms:W3CDTF">2024-11-17T18:11:17Z</dcterms:modified>
</cp:coreProperties>
</file>