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9440" windowHeight="8160"/>
  </bookViews>
  <sheets>
    <sheet name="ведомственные 2018" sheetId="2" r:id="rId1"/>
  </sheets>
  <definedNames>
    <definedName name="_xlnm._FilterDatabase" localSheetId="0" hidden="1">'ведомственные 2018'!$A$8:$L$279</definedName>
  </definedNames>
  <calcPr calcId="125725"/>
</workbook>
</file>

<file path=xl/calcChain.xml><?xml version="1.0" encoding="utf-8"?>
<calcChain xmlns="http://schemas.openxmlformats.org/spreadsheetml/2006/main">
  <c r="J213" i="2"/>
  <c r="H213"/>
  <c r="L277" l="1"/>
  <c r="L272"/>
  <c r="L267"/>
  <c r="L264"/>
  <c r="L261"/>
  <c r="L260"/>
  <c r="L258"/>
  <c r="L257"/>
  <c r="L256"/>
  <c r="L252"/>
  <c r="L250"/>
  <c r="L249"/>
  <c r="L248"/>
  <c r="L245"/>
  <c r="L244"/>
  <c r="L241"/>
  <c r="L239"/>
  <c r="L237"/>
  <c r="L230"/>
  <c r="L228"/>
  <c r="L227"/>
  <c r="L226"/>
  <c r="L223"/>
  <c r="L222"/>
  <c r="L219"/>
  <c r="L216"/>
  <c r="L211"/>
  <c r="L208"/>
  <c r="L202"/>
  <c r="L199"/>
  <c r="L193"/>
  <c r="L184"/>
  <c r="L178"/>
  <c r="L169"/>
  <c r="L166"/>
  <c r="L165"/>
  <c r="L160"/>
  <c r="L149"/>
  <c r="L145"/>
  <c r="L138"/>
  <c r="L135"/>
  <c r="L133"/>
  <c r="L128"/>
  <c r="L127"/>
  <c r="L124"/>
  <c r="L123"/>
  <c r="L115"/>
  <c r="L112"/>
  <c r="L106"/>
  <c r="L102"/>
  <c r="L100"/>
  <c r="L95"/>
  <c r="L93"/>
  <c r="L92"/>
  <c r="L75"/>
  <c r="L71"/>
  <c r="L69"/>
  <c r="L68"/>
  <c r="L65"/>
  <c r="L64"/>
  <c r="L63"/>
  <c r="L59"/>
  <c r="L56"/>
  <c r="L55"/>
  <c r="L54"/>
  <c r="L50"/>
  <c r="L46"/>
  <c r="L43"/>
  <c r="L39"/>
  <c r="L36"/>
  <c r="L34"/>
  <c r="L27"/>
  <c r="L26"/>
  <c r="L25"/>
  <c r="L23"/>
  <c r="L21"/>
  <c r="L20"/>
  <c r="L19"/>
  <c r="L15"/>
  <c r="L14"/>
  <c r="I92"/>
  <c r="I93"/>
  <c r="I95"/>
  <c r="I100"/>
  <c r="I102"/>
  <c r="K100"/>
  <c r="K102"/>
  <c r="K92"/>
  <c r="K93"/>
  <c r="K95"/>
  <c r="J276" l="1"/>
  <c r="J271"/>
  <c r="J266"/>
  <c r="J263"/>
  <c r="J255"/>
  <c r="J251"/>
  <c r="J247"/>
  <c r="J243"/>
  <c r="J240"/>
  <c r="J236"/>
  <c r="J229"/>
  <c r="J225"/>
  <c r="J221"/>
  <c r="J218"/>
  <c r="J215"/>
  <c r="J210"/>
  <c r="J207"/>
  <c r="J201"/>
  <c r="J198"/>
  <c r="J192"/>
  <c r="J182"/>
  <c r="J164"/>
  <c r="J159"/>
  <c r="J144"/>
  <c r="J148"/>
  <c r="J137" l="1"/>
  <c r="I131"/>
  <c r="J131"/>
  <c r="J126"/>
  <c r="J122"/>
  <c r="I117"/>
  <c r="I116" s="1"/>
  <c r="J117"/>
  <c r="J116" s="1"/>
  <c r="J114"/>
  <c r="J111"/>
  <c r="J105"/>
  <c r="J101"/>
  <c r="J99"/>
  <c r="K101" l="1"/>
  <c r="J136"/>
  <c r="K99"/>
  <c r="J24"/>
  <c r="J22"/>
  <c r="J94"/>
  <c r="J91"/>
  <c r="J73"/>
  <c r="J67"/>
  <c r="J62"/>
  <c r="J57"/>
  <c r="J53"/>
  <c r="J49"/>
  <c r="J42"/>
  <c r="J35"/>
  <c r="J33"/>
  <c r="J18"/>
  <c r="J13"/>
  <c r="J259"/>
  <c r="H259"/>
  <c r="J275"/>
  <c r="J270"/>
  <c r="J265"/>
  <c r="J262"/>
  <c r="J246"/>
  <c r="J242"/>
  <c r="J235"/>
  <c r="J224"/>
  <c r="J220"/>
  <c r="J217"/>
  <c r="J214"/>
  <c r="J209"/>
  <c r="J206"/>
  <c r="J200"/>
  <c r="J197"/>
  <c r="J191"/>
  <c r="J181"/>
  <c r="J177"/>
  <c r="J168"/>
  <c r="J163"/>
  <c r="J158"/>
  <c r="J147"/>
  <c r="J143"/>
  <c r="J134"/>
  <c r="J130"/>
  <c r="J125"/>
  <c r="J121"/>
  <c r="J113"/>
  <c r="J110"/>
  <c r="J104"/>
  <c r="J98"/>
  <c r="J70"/>
  <c r="J45"/>
  <c r="J38"/>
  <c r="L259" l="1"/>
  <c r="J90"/>
  <c r="J89" s="1"/>
  <c r="J139"/>
  <c r="J154"/>
  <c r="J274"/>
  <c r="J12"/>
  <c r="J30"/>
  <c r="J41"/>
  <c r="J72"/>
  <c r="K94"/>
  <c r="J37"/>
  <c r="J97"/>
  <c r="K98"/>
  <c r="J44"/>
  <c r="K90"/>
  <c r="J103"/>
  <c r="J146"/>
  <c r="J269"/>
  <c r="J48"/>
  <c r="J66"/>
  <c r="K91"/>
  <c r="J129"/>
  <c r="J109"/>
  <c r="J17"/>
  <c r="J52"/>
  <c r="J167"/>
  <c r="J120"/>
  <c r="J185"/>
  <c r="H99"/>
  <c r="H24"/>
  <c r="L24" s="1"/>
  <c r="J212" l="1"/>
  <c r="J47"/>
  <c r="J96"/>
  <c r="J268"/>
  <c r="J40"/>
  <c r="I99"/>
  <c r="L99"/>
  <c r="J16"/>
  <c r="J88"/>
  <c r="K89"/>
  <c r="K97"/>
  <c r="K96" s="1"/>
  <c r="J11"/>
  <c r="J273"/>
  <c r="J119"/>
  <c r="J153"/>
  <c r="J10"/>
  <c r="H210"/>
  <c r="H207"/>
  <c r="H206" l="1"/>
  <c r="L206" s="1"/>
  <c r="L207"/>
  <c r="K88"/>
  <c r="K278" s="1"/>
  <c r="H209"/>
  <c r="L209" s="1"/>
  <c r="L210"/>
  <c r="J278"/>
  <c r="H67"/>
  <c r="H66" l="1"/>
  <c r="L66" s="1"/>
  <c r="L67"/>
  <c r="H168"/>
  <c r="L168" s="1"/>
  <c r="H179" l="1"/>
  <c r="H201" l="1"/>
  <c r="H204"/>
  <c r="H203" s="1"/>
  <c r="H200" l="1"/>
  <c r="L200" s="1"/>
  <c r="L201"/>
  <c r="H243"/>
  <c r="L243" s="1"/>
  <c r="H232"/>
  <c r="H231" s="1"/>
  <c r="H221"/>
  <c r="H70"/>
  <c r="L70" s="1"/>
  <c r="H220" l="1"/>
  <c r="L220" s="1"/>
  <c r="L221"/>
  <c r="H33"/>
  <c r="L33" s="1"/>
  <c r="H42"/>
  <c r="H41" l="1"/>
  <c r="L42"/>
  <c r="H247"/>
  <c r="L247" s="1"/>
  <c r="H40" l="1"/>
  <c r="L40" s="1"/>
  <c r="L41"/>
  <c r="H137"/>
  <c r="H117"/>
  <c r="H116" s="1"/>
  <c r="H107"/>
  <c r="H136" l="1"/>
  <c r="L136" s="1"/>
  <c r="L137"/>
  <c r="H188"/>
  <c r="H131" l="1"/>
  <c r="H130" s="1"/>
  <c r="L130" s="1"/>
  <c r="H134" l="1"/>
  <c r="H177"/>
  <c r="L177" s="1"/>
  <c r="H129" l="1"/>
  <c r="L129" s="1"/>
  <c r="L134"/>
  <c r="H84"/>
  <c r="H114" l="1"/>
  <c r="H113" l="1"/>
  <c r="L113" s="1"/>
  <c r="L114"/>
  <c r="H73"/>
  <c r="H72" l="1"/>
  <c r="L72" s="1"/>
  <c r="L73"/>
  <c r="H253"/>
  <c r="H229"/>
  <c r="L229" s="1"/>
  <c r="H195"/>
  <c r="H194" s="1"/>
  <c r="H187"/>
  <c r="H186" s="1"/>
  <c r="H35"/>
  <c r="L35" s="1"/>
  <c r="H60"/>
  <c r="H255" l="1"/>
  <c r="L255" s="1"/>
  <c r="H236"/>
  <c r="L236" s="1"/>
  <c r="H182"/>
  <c r="L182" s="1"/>
  <c r="H181" l="1"/>
  <c r="L181" s="1"/>
  <c r="H86"/>
  <c r="H62"/>
  <c r="L62" s="1"/>
  <c r="H49" l="1"/>
  <c r="L49" s="1"/>
  <c r="H240"/>
  <c r="L240" s="1"/>
  <c r="H164"/>
  <c r="L164" s="1"/>
  <c r="H173"/>
  <c r="H148" l="1"/>
  <c r="L148" s="1"/>
  <c r="H147" l="1"/>
  <c r="L147" s="1"/>
  <c r="H141"/>
  <c r="H140" s="1"/>
  <c r="H146" l="1"/>
  <c r="L146" s="1"/>
  <c r="H151"/>
  <c r="H150" s="1"/>
  <c r="H276" l="1"/>
  <c r="L276" s="1"/>
  <c r="H271"/>
  <c r="L271" s="1"/>
  <c r="H266"/>
  <c r="L266" s="1"/>
  <c r="H263"/>
  <c r="L263" s="1"/>
  <c r="H251"/>
  <c r="L251" s="1"/>
  <c r="H235"/>
  <c r="L235" s="1"/>
  <c r="H225"/>
  <c r="L225" s="1"/>
  <c r="H218"/>
  <c r="H215"/>
  <c r="H198"/>
  <c r="H192"/>
  <c r="L192" s="1"/>
  <c r="H144"/>
  <c r="H171"/>
  <c r="H163"/>
  <c r="L163" s="1"/>
  <c r="H159"/>
  <c r="H156"/>
  <c r="H155" s="1"/>
  <c r="H111"/>
  <c r="H126"/>
  <c r="L126" s="1"/>
  <c r="H122"/>
  <c r="H105"/>
  <c r="H101"/>
  <c r="H94"/>
  <c r="H91"/>
  <c r="H77"/>
  <c r="H76" s="1"/>
  <c r="H82"/>
  <c r="H81" s="1"/>
  <c r="H57"/>
  <c r="L57" s="1"/>
  <c r="H53"/>
  <c r="L53" s="1"/>
  <c r="H31"/>
  <c r="H30" s="1"/>
  <c r="L30" s="1"/>
  <c r="H48"/>
  <c r="L48" s="1"/>
  <c r="H22"/>
  <c r="L22" s="1"/>
  <c r="H18"/>
  <c r="L18" s="1"/>
  <c r="H13"/>
  <c r="H12" l="1"/>
  <c r="L12" s="1"/>
  <c r="L13"/>
  <c r="I94"/>
  <c r="L94"/>
  <c r="H104"/>
  <c r="L105"/>
  <c r="H143"/>
  <c r="L143" s="1"/>
  <c r="L144"/>
  <c r="H197"/>
  <c r="L197" s="1"/>
  <c r="L198"/>
  <c r="H217"/>
  <c r="L217" s="1"/>
  <c r="L218"/>
  <c r="I91"/>
  <c r="L91"/>
  <c r="I101"/>
  <c r="L101"/>
  <c r="H121"/>
  <c r="L121" s="1"/>
  <c r="L122"/>
  <c r="H110"/>
  <c r="L111"/>
  <c r="H158"/>
  <c r="L158" s="1"/>
  <c r="L159"/>
  <c r="H214"/>
  <c r="L214" s="1"/>
  <c r="L215"/>
  <c r="H52"/>
  <c r="H98"/>
  <c r="H191"/>
  <c r="H246"/>
  <c r="L246" s="1"/>
  <c r="H224"/>
  <c r="L224" s="1"/>
  <c r="H90"/>
  <c r="H17"/>
  <c r="L17" s="1"/>
  <c r="H47" l="1"/>
  <c r="L47" s="1"/>
  <c r="L52"/>
  <c r="H139"/>
  <c r="L139" s="1"/>
  <c r="I98"/>
  <c r="L98"/>
  <c r="I90"/>
  <c r="L90"/>
  <c r="H185"/>
  <c r="L185" s="1"/>
  <c r="L191"/>
  <c r="H109"/>
  <c r="L109" s="1"/>
  <c r="L110"/>
  <c r="H103"/>
  <c r="L103" s="1"/>
  <c r="L104"/>
  <c r="H170"/>
  <c r="H167" s="1"/>
  <c r="L167" s="1"/>
  <c r="H161" l="1"/>
  <c r="H154" l="1"/>
  <c r="L154" s="1"/>
  <c r="H125"/>
  <c r="L125" s="1"/>
  <c r="H45"/>
  <c r="H38"/>
  <c r="H44" l="1"/>
  <c r="L44" s="1"/>
  <c r="L45"/>
  <c r="H37"/>
  <c r="L37" s="1"/>
  <c r="L38"/>
  <c r="H120"/>
  <c r="L120" s="1"/>
  <c r="H28"/>
  <c r="H16" s="1"/>
  <c r="L16" s="1"/>
  <c r="H275" l="1"/>
  <c r="H270"/>
  <c r="H265"/>
  <c r="L265" s="1"/>
  <c r="H262"/>
  <c r="L262" s="1"/>
  <c r="H242"/>
  <c r="L242" s="1"/>
  <c r="H11"/>
  <c r="L11" s="1"/>
  <c r="H274" l="1"/>
  <c r="L274" s="1"/>
  <c r="L275"/>
  <c r="H269"/>
  <c r="L270"/>
  <c r="L213"/>
  <c r="H97"/>
  <c r="H89"/>
  <c r="H10"/>
  <c r="L10" s="1"/>
  <c r="H268" l="1"/>
  <c r="L268" s="1"/>
  <c r="L269"/>
  <c r="I89"/>
  <c r="L89"/>
  <c r="H273"/>
  <c r="L273" s="1"/>
  <c r="I97"/>
  <c r="I96" s="1"/>
  <c r="L97"/>
  <c r="H212"/>
  <c r="L212" s="1"/>
  <c r="H88"/>
  <c r="L88" s="1"/>
  <c r="H96"/>
  <c r="L96" s="1"/>
  <c r="H153"/>
  <c r="L153" s="1"/>
  <c r="I88" l="1"/>
  <c r="I278" s="1"/>
  <c r="H119"/>
  <c r="L119" s="1"/>
  <c r="H278" l="1"/>
  <c r="H282" l="1"/>
  <c r="L278"/>
</calcChain>
</file>

<file path=xl/sharedStrings.xml><?xml version="1.0" encoding="utf-8"?>
<sst xmlns="http://schemas.openxmlformats.org/spreadsheetml/2006/main" count="814" uniqueCount="180">
  <si>
    <t>в тыс.руб.</t>
  </si>
  <si>
    <t>Наименование показателя</t>
  </si>
  <si>
    <t>ППП</t>
  </si>
  <si>
    <t>РЗ</t>
  </si>
  <si>
    <t>ПР</t>
  </si>
  <si>
    <t>ЦСР</t>
  </si>
  <si>
    <t>ВР</t>
  </si>
  <si>
    <t>в т.ч. за счет субвенций</t>
  </si>
  <si>
    <t>Администрация городского поселения Игрим</t>
  </si>
  <si>
    <t>00</t>
  </si>
  <si>
    <t>000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</si>
  <si>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</si>
  <si>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</si>
  <si>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</si>
  <si>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</si>
  <si>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</si>
  <si>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Иные выплаты персоналу государственных (муниципальных) органов, за исключением фонда оплаты труда</t>
  </si>
  <si>
    <t>Резервные фонды</t>
  </si>
  <si>
    <t>Резервные средства</t>
  </si>
  <si>
    <t>870</t>
  </si>
  <si>
    <t>Другие общегосударственные вопросы</t>
  </si>
  <si>
    <t>Расходы на обеспечение деятельности подведомственных учреждений</t>
  </si>
  <si>
    <t xml:space="preserve"> Прочие мероприятия органов муниципальной власти</t>
  </si>
  <si>
    <t>НАЦИОНАЛЬНАЯ ОБОРОНА</t>
  </si>
  <si>
    <t>Мобилизационная и вневойсковая подготовка</t>
  </si>
  <si>
    <t>Субвенции на осуществление первичного воинского учета, на территории где отсутствуют военные комиссариаты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</si>
  <si>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</si>
  <si>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</si>
  <si>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</si>
  <si>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Иные выплаты населению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</si>
  <si>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</si>
  <si>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</si>
  <si>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04</t>
  </si>
  <si>
    <t>Общеэкономические вопросы</t>
  </si>
  <si>
    <t>01</t>
  </si>
  <si>
    <t>Расходы местного бюджета на софинансирвоание муниципальной программы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</si>
  <si>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</si>
  <si>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</si>
  <si>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</si>
  <si>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</si>
  <si>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</si>
  <si>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</si>
  <si>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Услуги в области информационных технологий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</si>
  <si>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</si>
  <si>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</si>
  <si>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</si>
  <si>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</si>
  <si>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</si>
  <si>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</si>
  <si>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</si>
  <si>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Закупка товаров, работ, услуг в целях капитального ремонта государственного(муницципального) имущества.</t>
  </si>
  <si>
    <t>Благоустройство</t>
  </si>
  <si>
    <t>03</t>
  </si>
  <si>
    <t>КУЛЬТУРА И КИНЕМАТОГРАФИЯ</t>
  </si>
  <si>
    <t>Культура</t>
  </si>
  <si>
    <t xml:space="preserve">Мероприятия по противодействию злоупотребления наркотикаими и их незаконному обороту          </t>
  </si>
  <si>
    <t>СОЦИАЛЬНАЯ ПОЛИТИКА</t>
  </si>
  <si>
    <t>Пенсионное обеспечение</t>
  </si>
  <si>
    <t>Пособия, компенсации и иные социальные выплаты гражданам, кроме публичных нормативных обязательств</t>
  </si>
  <si>
    <t>ФИЗИЧЕСКАЯ КУЛЬТУРА И СПОРТ</t>
  </si>
  <si>
    <t xml:space="preserve">Физическая культура </t>
  </si>
  <si>
    <t>11</t>
  </si>
  <si>
    <t>ИТОГО РАСХОДОВ</t>
  </si>
  <si>
    <t>Уплата иных платежей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</si>
  <si>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</si>
  <si>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Фонд оплаты труда государственных (муниципальных) органов</t>
  </si>
  <si>
    <t>Уплата прочих налогов, сборов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</si>
  <si>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</si>
  <si>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 xml:space="preserve">Иные межбюджетные трансферты </t>
  </si>
  <si>
    <t>Обеспечение деятельности финансовых, налоговых и таможенных органов и органов (финансово-бюджетного) надзора</t>
  </si>
  <si>
    <t>1810102400</t>
  </si>
  <si>
    <t>Реализация мероприятий (в случае если не предусмотрено по обособленным направлениям расходов)</t>
  </si>
  <si>
    <t>Мероприятия по противодействию злоупотреблению наркотиками и их незаконному обороту</t>
  </si>
  <si>
    <t>5000199990</t>
  </si>
  <si>
    <t>5000151180</t>
  </si>
  <si>
    <t xml:space="preserve">Фонд оплаты труда государственных (муниципальных) органов 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</si>
  <si>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</si>
  <si>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10108D9300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</si>
  <si>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</si>
  <si>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Иные межбюджетные трансферты на реализацию мероприятий по содействию трудоустройству граждан в рамках подпрограммы "Содействие трудоустойству граждан"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</si>
  <si>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</si>
  <si>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</si>
  <si>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0920296010</t>
  </si>
  <si>
    <t>0920299990</t>
  </si>
  <si>
    <t>0960299990</t>
  </si>
  <si>
    <t>2200399990</t>
  </si>
  <si>
    <t>2200799990</t>
  </si>
  <si>
    <t xml:space="preserve">Субсидии на модернизацию общедоступных муниципальных библиотек в рамках  подпрограммы "Обеспечение прав граждан на доступ к культурным ценностям и информации" </t>
  </si>
  <si>
    <t xml:space="preserve">Субсидии на 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</t>
  </si>
  <si>
    <t>Расходы на обеспечение деятельности (оказание услуг)муниципальных учреждений</t>
  </si>
  <si>
    <t>0310100590</t>
  </si>
  <si>
    <t>0310282440</t>
  </si>
  <si>
    <t>0310200590</t>
  </si>
  <si>
    <t>0340200590</t>
  </si>
  <si>
    <t>1030199990</t>
  </si>
  <si>
    <t>1020120040</t>
  </si>
  <si>
    <t>0410199990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</si>
  <si>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</t>
  </si>
  <si>
    <t>0820389010</t>
  </si>
  <si>
    <t>0820399990</t>
  </si>
  <si>
    <t>0510185060</t>
  </si>
  <si>
    <t>0000000000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</si>
  <si>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</si>
  <si>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1700199990</t>
  </si>
  <si>
    <t>Субсидии на реконструкцию, расширение, модернизацию, строительство объектов коммунального комплекса в рамках подпрограммы "Создание условий для обеспечения качественными коммунальными услугами"</t>
  </si>
  <si>
    <t>Расходы местного бюджета (в т.ч. и поселения) на софинансирование программ из бюджета автономного округа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</si>
  <si>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</si>
  <si>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</si>
  <si>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</si>
  <si>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</si>
  <si>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</si>
  <si>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Социальные выплаты гражданам, кроме публичных нормативных социальных выплат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</si>
  <si>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</si>
  <si>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</si>
  <si>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>Уплата налога н имущество организаций и земельного налога</t>
  </si>
  <si>
    <t>Расходы на выплаты персоналу казенных учреждений</t>
  </si>
  <si>
    <t>Фонд оплаты труда  учреждений</t>
  </si>
  <si>
    <t>1540389010</t>
  </si>
  <si>
    <t>Управление Резервным фондом</t>
  </si>
  <si>
    <t>1110122020</t>
  </si>
  <si>
    <t>0960261100</t>
  </si>
  <si>
    <t>Иные межбюджетные трансферты</t>
  </si>
  <si>
    <t>1510189020</t>
  </si>
  <si>
    <t>1700189020</t>
  </si>
  <si>
    <t>10103S2300</t>
  </si>
  <si>
    <t>05101S5060</t>
  </si>
  <si>
    <t>09102S2190</t>
  </si>
  <si>
    <t>Исполнение судебных актов</t>
  </si>
  <si>
    <t>Исполнение судебных актов Российской Федерации и мировых соглашений по возмещению вреда,  причиненного в результате незаконных действий (бездействий) органов государственной власти (государственных органов) органов местного самоуправления либо должностных лиц этих органов, а также в результате деятельности учреждений</t>
  </si>
  <si>
    <t>0960289020</t>
  </si>
  <si>
    <t>Основное мероприятие "Организация отдыха, оздоровления и занятости детей"</t>
  </si>
  <si>
    <t>0210100000</t>
  </si>
  <si>
    <t>0210199990</t>
  </si>
  <si>
    <t>2200599990</t>
  </si>
  <si>
    <t>Закупка товаров, работ,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</si>
  <si>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5000189020</t>
  </si>
  <si>
    <t>5000122030</t>
  </si>
  <si>
    <t>Условно утверждаемые расходы</t>
  </si>
  <si>
    <t>Субсидии некоммерческим организациям (за исключением
государственных (муниципальных) учреждений)</t>
  </si>
  <si>
    <t>1010399990</t>
  </si>
  <si>
    <t>1510199990</t>
  </si>
  <si>
    <t>0310182520</t>
  </si>
  <si>
    <t>03101S2520</t>
  </si>
  <si>
    <t>Ведомственная структура расходов бюджета городского поселения Игрим на 2018  год</t>
  </si>
  <si>
    <t>2018 г.</t>
  </si>
  <si>
    <t>Обеспечение проведения выборов и референдумов</t>
  </si>
  <si>
    <t>5000122050</t>
  </si>
  <si>
    <t>Расходы на организацию и проведение выборов</t>
  </si>
  <si>
    <t>Субсидии на поддержку государственных программ субъектов РФ и муниципальных программ формирования современной городской среды</t>
  </si>
  <si>
    <t>29002S5550</t>
  </si>
  <si>
    <t>Субсидии на 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</si>
  <si>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0330282580</t>
  </si>
  <si>
    <t>0330200590</t>
  </si>
  <si>
    <t>Расходы местного бюджета на софинансирование мероприятий по содействию трудоустройству граждан в рамках подпрограммы "Содействие трудоустойству граждан"</t>
  </si>
  <si>
    <t>Расходы местного бюджета на софинансирование субсидии  для создания условий для деятельности народных дружин</t>
  </si>
  <si>
    <t>1540299990</t>
  </si>
  <si>
    <t>Глава муниципального образования</t>
  </si>
  <si>
    <t>0310182580</t>
  </si>
  <si>
    <t>Прочие мероприятия органов муниципальной власти</t>
  </si>
  <si>
    <t>к решению Совета депутатов</t>
  </si>
  <si>
    <t xml:space="preserve"> городского поселения Игрим</t>
  </si>
  <si>
    <t>0960282591</t>
  </si>
  <si>
    <t>0910282591</t>
  </si>
  <si>
    <t>Субсидии на реализацию полномочий в сфере жилищно-коммунального комплекса "Капитальный ремонт с заменой систем газораспределения, теплоснабжения, водоснабжения и водоотведения, в том числе с применением композитных материалов"</t>
  </si>
  <si>
    <t>Прочая закупка товаров, работ и услуг</t>
  </si>
  <si>
    <t xml:space="preserve">Иные межбюджетные трансферты, передаваемые для компенсации дополнительных расходов, возникших в результате решений, принятых органами власти дугого уровня </t>
  </si>
  <si>
    <t>1810185150</t>
  </si>
  <si>
    <t>Субсидии на благоустройство территрии муниципальных образований</t>
  </si>
  <si>
    <t>2900282600</t>
  </si>
  <si>
    <t>Расходы на софинансирование субсидии на благоустройство территории муниципального образования</t>
  </si>
  <si>
    <t>29002S2600</t>
  </si>
  <si>
    <t>29002L5550</t>
  </si>
  <si>
    <t xml:space="preserve"> 0330285160</t>
  </si>
  <si>
    <t>Иные межбюджетные трансферты на финансирование наказов избирателей депутатами Думы ХМАО-Югры</t>
  </si>
  <si>
    <t>Исполнено</t>
  </si>
  <si>
    <t>в .т.ч. за счет субвенций</t>
  </si>
  <si>
    <t>% исполнения</t>
  </si>
  <si>
    <t>План</t>
  </si>
  <si>
    <t>от 24.05.2019 г. № 59</t>
  </si>
  <si>
    <t>Приложение № 3</t>
  </si>
</sst>
</file>

<file path=xl/styles.xml><?xml version="1.0" encoding="utf-8"?>
<styleSheet xmlns="http://schemas.openxmlformats.org/spreadsheetml/2006/main">
  <numFmts count="9">
    <numFmt numFmtId="164" formatCode="0000"/>
    <numFmt numFmtId="165" formatCode="00;;"/>
    <numFmt numFmtId="166" formatCode="0000000"/>
    <numFmt numFmtId="167" formatCode="000;;"/>
    <numFmt numFmtId="168" formatCode="#,##0.0;[Red]\-#,##0.0;0.0"/>
    <numFmt numFmtId="169" formatCode="000"/>
    <numFmt numFmtId="170" formatCode="#,##0.0_ ;[Red]\-#,##0.0\ "/>
    <numFmt numFmtId="171" formatCode="?"/>
    <numFmt numFmtId="172" formatCode="0.0%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4" fillId="0" borderId="0" xfId="1" applyFont="1" applyFill="1"/>
    <xf numFmtId="0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Fill="1" applyAlignment="1">
      <alignment vertical="center"/>
    </xf>
    <xf numFmtId="0" fontId="4" fillId="0" borderId="0" xfId="1" applyNumberFormat="1" applyFont="1" applyFill="1" applyBorder="1" applyAlignment="1" applyProtection="1">
      <alignment vertical="center"/>
      <protection hidden="1"/>
    </xf>
    <xf numFmtId="170" fontId="4" fillId="0" borderId="0" xfId="1" applyNumberFormat="1" applyFont="1" applyFill="1"/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/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Font="1" applyFill="1" applyBorder="1"/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169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vertical="center"/>
    </xf>
    <xf numFmtId="170" fontId="4" fillId="0" borderId="1" xfId="1" applyNumberFormat="1" applyFont="1" applyFill="1" applyBorder="1" applyAlignment="1" applyProtection="1">
      <protection hidden="1"/>
    </xf>
    <xf numFmtId="171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49" fontId="4" fillId="0" borderId="1" xfId="1" applyNumberFormat="1" applyFont="1" applyFill="1" applyBorder="1" applyAlignment="1" applyProtection="1"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Font="1" applyFill="1" applyBorder="1" applyAlignment="1">
      <alignment vertical="center"/>
    </xf>
    <xf numFmtId="168" fontId="4" fillId="0" borderId="3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Font="1" applyFill="1" applyBorder="1"/>
    <xf numFmtId="172" fontId="4" fillId="0" borderId="1" xfId="1" applyNumberFormat="1" applyFont="1" applyFill="1" applyBorder="1"/>
    <xf numFmtId="3" fontId="4" fillId="0" borderId="0" xfId="0" applyNumberFormat="1" applyFont="1" applyFill="1" applyAlignment="1">
      <alignment horizontal="right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Font="1" applyFill="1" applyBorder="1"/>
    <xf numFmtId="0" fontId="4" fillId="0" borderId="6" xfId="1" applyFont="1" applyFill="1" applyBorder="1"/>
    <xf numFmtId="169" fontId="4" fillId="0" borderId="4" xfId="1" applyNumberFormat="1" applyFont="1" applyFill="1" applyBorder="1" applyAlignment="1" applyProtection="1">
      <alignment vertical="center" wrapText="1"/>
      <protection hidden="1"/>
    </xf>
    <xf numFmtId="1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167" fontId="4" fillId="0" borderId="4" xfId="1" applyNumberFormat="1" applyFont="1" applyFill="1" applyBorder="1" applyAlignment="1" applyProtection="1">
      <alignment horizontal="center" vertical="center"/>
      <protection hidden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7" xfId="1" applyNumberFormat="1" applyFont="1" applyFill="1" applyBorder="1" applyAlignment="1" applyProtection="1">
      <alignment horizontal="left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49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Font="1" applyFill="1" applyBorder="1"/>
    <xf numFmtId="0" fontId="4" fillId="0" borderId="8" xfId="1" applyFont="1" applyFill="1" applyBorder="1"/>
    <xf numFmtId="0" fontId="4" fillId="0" borderId="9" xfId="1" applyFont="1" applyFill="1" applyBorder="1"/>
    <xf numFmtId="169" fontId="4" fillId="0" borderId="10" xfId="1" applyNumberFormat="1" applyFont="1" applyFill="1" applyBorder="1" applyAlignment="1" applyProtection="1">
      <alignment vertical="center" wrapText="1"/>
      <protection hidden="1"/>
    </xf>
    <xf numFmtId="1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0" xfId="1" applyNumberFormat="1" applyFont="1" applyFill="1" applyBorder="1" applyAlignment="1" applyProtection="1">
      <alignment horizontal="center" vertical="center"/>
      <protection hidden="1"/>
    </xf>
    <xf numFmtId="49" fontId="4" fillId="0" borderId="10" xfId="1" applyNumberFormat="1" applyFont="1" applyFill="1" applyBorder="1" applyAlignment="1" applyProtection="1">
      <alignment horizontal="center" vertical="center"/>
      <protection hidden="1"/>
    </xf>
    <xf numFmtId="167" fontId="4" fillId="0" borderId="10" xfId="1" applyNumberFormat="1" applyFont="1" applyFill="1" applyBorder="1" applyAlignment="1" applyProtection="1">
      <alignment horizontal="center" vertical="center"/>
      <protection hidden="1"/>
    </xf>
    <xf numFmtId="168" fontId="4" fillId="0" borderId="10" xfId="1" applyNumberFormat="1" applyFont="1" applyFill="1" applyBorder="1" applyAlignment="1" applyProtection="1">
      <alignment horizontal="right" vertical="center"/>
      <protection hidden="1"/>
    </xf>
    <xf numFmtId="168" fontId="4" fillId="0" borderId="11" xfId="1" applyNumberFormat="1" applyFont="1" applyFill="1" applyBorder="1" applyAlignment="1" applyProtection="1">
      <alignment horizontal="right" vertical="center"/>
      <protection hidden="1"/>
    </xf>
    <xf numFmtId="0" fontId="4" fillId="0" borderId="12" xfId="1" applyFont="1" applyFill="1" applyBorder="1"/>
    <xf numFmtId="0" fontId="4" fillId="0" borderId="10" xfId="1" applyFont="1" applyFill="1" applyBorder="1"/>
    <xf numFmtId="164" fontId="4" fillId="0" borderId="10" xfId="1" applyNumberFormat="1" applyFont="1" applyFill="1" applyBorder="1" applyAlignment="1" applyProtection="1">
      <alignment vertical="center" wrapText="1"/>
      <protection hidden="1"/>
    </xf>
    <xf numFmtId="49" fontId="4" fillId="0" borderId="10" xfId="0" applyNumberFormat="1" applyFont="1" applyFill="1" applyBorder="1" applyAlignment="1">
      <alignment horizontal="center" vertical="center" wrapText="1"/>
    </xf>
    <xf numFmtId="169" fontId="4" fillId="0" borderId="7" xfId="1" applyNumberFormat="1" applyFont="1" applyFill="1" applyBorder="1" applyAlignment="1" applyProtection="1">
      <alignment vertical="center" wrapText="1"/>
      <protection hidden="1"/>
    </xf>
    <xf numFmtId="1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7" xfId="1" applyNumberFormat="1" applyFont="1" applyFill="1" applyBorder="1" applyAlignment="1" applyProtection="1">
      <alignment horizontal="center" vertical="center"/>
      <protection hidden="1"/>
    </xf>
    <xf numFmtId="167" fontId="4" fillId="0" borderId="7" xfId="1" applyNumberFormat="1" applyFont="1" applyFill="1" applyBorder="1" applyAlignment="1" applyProtection="1">
      <alignment horizontal="center" vertical="center"/>
      <protection hidden="1"/>
    </xf>
    <xf numFmtId="168" fontId="4" fillId="0" borderId="7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49" fontId="4" fillId="0" borderId="10" xfId="0" applyNumberFormat="1" applyFont="1" applyFill="1" applyBorder="1" applyAlignment="1">
      <alignment horizontal="left" vertical="center" wrapText="1"/>
    </xf>
    <xf numFmtId="0" fontId="5" fillId="0" borderId="10" xfId="1" applyNumberFormat="1" applyFont="1" applyFill="1" applyBorder="1" applyAlignment="1" applyProtection="1">
      <alignment wrapText="1"/>
      <protection hidden="1"/>
    </xf>
    <xf numFmtId="168" fontId="4" fillId="0" borderId="1" xfId="1" applyNumberFormat="1" applyFont="1" applyFill="1" applyBorder="1"/>
    <xf numFmtId="170" fontId="4" fillId="0" borderId="1" xfId="1" applyNumberFormat="1" applyFont="1" applyFill="1" applyBorder="1"/>
    <xf numFmtId="0" fontId="6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2"/>
  <sheetViews>
    <sheetView tabSelected="1" topLeftCell="B1" zoomScale="140" zoomScaleNormal="140" workbookViewId="0">
      <selection activeCell="B9" sqref="B9"/>
    </sheetView>
  </sheetViews>
  <sheetFormatPr defaultColWidth="11.140625" defaultRowHeight="12"/>
  <cols>
    <col min="1" max="1" width="2.42578125" style="1" customWidth="1"/>
    <col min="2" max="2" width="51.5703125" style="1" customWidth="1"/>
    <col min="3" max="3" width="4.7109375" style="13" customWidth="1"/>
    <col min="4" max="4" width="5.85546875" style="13" customWidth="1"/>
    <col min="5" max="5" width="6.42578125" style="13" customWidth="1"/>
    <col min="6" max="6" width="10.85546875" style="14" customWidth="1"/>
    <col min="7" max="7" width="6.5703125" style="1" customWidth="1"/>
    <col min="8" max="8" width="9.5703125" style="1" customWidth="1"/>
    <col min="9" max="9" width="7.7109375" style="1" customWidth="1"/>
    <col min="10" max="10" width="9.5703125" style="1" customWidth="1"/>
    <col min="11" max="16384" width="11.140625" style="1"/>
  </cols>
  <sheetData>
    <row r="1" spans="1:12">
      <c r="I1" s="43" t="s">
        <v>179</v>
      </c>
    </row>
    <row r="2" spans="1:12">
      <c r="I2" s="43" t="s">
        <v>159</v>
      </c>
    </row>
    <row r="3" spans="1:12">
      <c r="I3" s="43" t="s">
        <v>160</v>
      </c>
    </row>
    <row r="4" spans="1:12">
      <c r="I4" s="43" t="s">
        <v>178</v>
      </c>
    </row>
    <row r="5" spans="1:12" ht="15.75" customHeight="1">
      <c r="B5" s="81" t="s">
        <v>143</v>
      </c>
      <c r="C5" s="81"/>
      <c r="D5" s="81"/>
      <c r="E5" s="81"/>
      <c r="F5" s="81"/>
      <c r="G5" s="81"/>
      <c r="H5" s="81"/>
      <c r="I5" s="81"/>
    </row>
    <row r="6" spans="1:12" ht="11.25" customHeight="1">
      <c r="A6" s="2"/>
      <c r="B6" s="2"/>
      <c r="C6" s="3"/>
      <c r="D6" s="4"/>
      <c r="E6" s="5"/>
      <c r="F6" s="6"/>
      <c r="G6" s="7"/>
      <c r="H6" s="8" t="s">
        <v>0</v>
      </c>
      <c r="J6" s="8"/>
    </row>
    <row r="7" spans="1:12" s="10" customFormat="1" ht="33" customHeight="1">
      <c r="A7" s="9"/>
      <c r="B7" s="15" t="s">
        <v>1</v>
      </c>
      <c r="C7" s="15" t="s">
        <v>2</v>
      </c>
      <c r="D7" s="15" t="s">
        <v>3</v>
      </c>
      <c r="E7" s="15" t="s">
        <v>4</v>
      </c>
      <c r="F7" s="16" t="s">
        <v>5</v>
      </c>
      <c r="G7" s="15" t="s">
        <v>6</v>
      </c>
      <c r="H7" s="17" t="s">
        <v>177</v>
      </c>
      <c r="I7" s="17" t="s">
        <v>7</v>
      </c>
      <c r="J7" s="17" t="s">
        <v>174</v>
      </c>
      <c r="K7" s="39" t="s">
        <v>175</v>
      </c>
      <c r="L7" s="39" t="s">
        <v>176</v>
      </c>
    </row>
    <row r="8" spans="1:12" ht="11.25" customHeight="1">
      <c r="A8" s="2"/>
      <c r="B8" s="18"/>
      <c r="C8" s="15"/>
      <c r="D8" s="15"/>
      <c r="E8" s="15"/>
      <c r="F8" s="19"/>
      <c r="G8" s="18"/>
      <c r="H8" s="17" t="s">
        <v>144</v>
      </c>
      <c r="I8" s="17"/>
      <c r="J8" s="17" t="s">
        <v>144</v>
      </c>
      <c r="K8" s="20"/>
      <c r="L8" s="20"/>
    </row>
    <row r="9" spans="1:12">
      <c r="A9" s="7"/>
      <c r="B9" s="54" t="s">
        <v>8</v>
      </c>
      <c r="C9" s="55">
        <v>650</v>
      </c>
      <c r="D9" s="56" t="s">
        <v>9</v>
      </c>
      <c r="E9" s="56" t="s">
        <v>9</v>
      </c>
      <c r="F9" s="56" t="s">
        <v>101</v>
      </c>
      <c r="G9" s="56" t="s">
        <v>10</v>
      </c>
      <c r="H9" s="57"/>
      <c r="I9" s="58"/>
      <c r="J9" s="57"/>
      <c r="K9" s="59"/>
      <c r="L9" s="57"/>
    </row>
    <row r="10" spans="1:12">
      <c r="A10" s="7"/>
      <c r="B10" s="21" t="s">
        <v>11</v>
      </c>
      <c r="C10" s="22">
        <v>650</v>
      </c>
      <c r="D10" s="23">
        <v>1</v>
      </c>
      <c r="E10" s="16" t="s">
        <v>9</v>
      </c>
      <c r="F10" s="16" t="s">
        <v>12</v>
      </c>
      <c r="G10" s="24" t="s">
        <v>12</v>
      </c>
      <c r="H10" s="25">
        <f>H11+H16+H37+H40+H44+H47</f>
        <v>53732.900000000009</v>
      </c>
      <c r="I10" s="25"/>
      <c r="J10" s="25">
        <f>J11+J16+J37+J40+J44+J47</f>
        <v>52592.800000000003</v>
      </c>
      <c r="K10" s="20"/>
      <c r="L10" s="42">
        <f>J10/H10</f>
        <v>0.97878208695231406</v>
      </c>
    </row>
    <row r="11" spans="1:12" ht="24">
      <c r="A11" s="7"/>
      <c r="B11" s="21" t="s">
        <v>13</v>
      </c>
      <c r="C11" s="22">
        <v>650</v>
      </c>
      <c r="D11" s="23">
        <v>1</v>
      </c>
      <c r="E11" s="23">
        <v>2</v>
      </c>
      <c r="F11" s="16"/>
      <c r="G11" s="24" t="s">
        <v>12</v>
      </c>
      <c r="H11" s="25">
        <f>H12</f>
        <v>2281.9</v>
      </c>
      <c r="I11" s="25"/>
      <c r="J11" s="25">
        <f>J12</f>
        <v>2281.9</v>
      </c>
      <c r="K11" s="20"/>
      <c r="L11" s="42">
        <f t="shared" ref="L11:L27" si="0">J11/H11</f>
        <v>1</v>
      </c>
    </row>
    <row r="12" spans="1:12">
      <c r="A12" s="7"/>
      <c r="B12" s="26" t="s">
        <v>156</v>
      </c>
      <c r="C12" s="22">
        <v>650</v>
      </c>
      <c r="D12" s="23">
        <v>1</v>
      </c>
      <c r="E12" s="23">
        <v>2</v>
      </c>
      <c r="F12" s="16">
        <v>1810102030</v>
      </c>
      <c r="G12" s="24" t="s">
        <v>12</v>
      </c>
      <c r="H12" s="25">
        <f>H13</f>
        <v>2281.9</v>
      </c>
      <c r="I12" s="25"/>
      <c r="J12" s="25">
        <f>J13</f>
        <v>2281.9</v>
      </c>
      <c r="K12" s="20"/>
      <c r="L12" s="42">
        <f t="shared" si="0"/>
        <v>1</v>
      </c>
    </row>
    <row r="13" spans="1:12" ht="24">
      <c r="A13" s="7"/>
      <c r="B13" s="21" t="s">
        <v>106</v>
      </c>
      <c r="C13" s="22">
        <v>650</v>
      </c>
      <c r="D13" s="23">
        <v>1</v>
      </c>
      <c r="E13" s="23">
        <v>2</v>
      </c>
      <c r="F13" s="16">
        <v>1810102030</v>
      </c>
      <c r="G13" s="24" t="s">
        <v>107</v>
      </c>
      <c r="H13" s="25">
        <f>H14+H15</f>
        <v>2281.9</v>
      </c>
      <c r="I13" s="25"/>
      <c r="J13" s="25">
        <f t="shared" ref="J13" si="1">J14+J15</f>
        <v>2281.9</v>
      </c>
      <c r="K13" s="20"/>
      <c r="L13" s="42">
        <f t="shared" si="0"/>
        <v>1</v>
      </c>
    </row>
    <row r="14" spans="1:12" ht="14.25" customHeight="1">
      <c r="A14" s="7"/>
      <c r="B14" s="27" t="s">
        <v>65</v>
      </c>
      <c r="C14" s="22">
        <v>650</v>
      </c>
      <c r="D14" s="23">
        <v>1</v>
      </c>
      <c r="E14" s="23">
        <v>2</v>
      </c>
      <c r="F14" s="16">
        <v>1810102030</v>
      </c>
      <c r="G14" s="24">
        <v>121</v>
      </c>
      <c r="H14" s="25">
        <v>1855</v>
      </c>
      <c r="I14" s="25"/>
      <c r="J14" s="25">
        <v>1855</v>
      </c>
      <c r="K14" s="20"/>
      <c r="L14" s="42">
        <f t="shared" si="0"/>
        <v>1</v>
      </c>
    </row>
    <row r="15" spans="1:12" ht="36">
      <c r="A15" s="7"/>
      <c r="B15" s="27" t="s">
        <v>64</v>
      </c>
      <c r="C15" s="22">
        <v>650</v>
      </c>
      <c r="D15" s="23">
        <v>1</v>
      </c>
      <c r="E15" s="23">
        <v>2</v>
      </c>
      <c r="F15" s="16">
        <v>1810102030</v>
      </c>
      <c r="G15" s="24">
        <v>129</v>
      </c>
      <c r="H15" s="25">
        <v>426.9</v>
      </c>
      <c r="I15" s="25"/>
      <c r="J15" s="25">
        <v>426.9</v>
      </c>
      <c r="K15" s="20"/>
      <c r="L15" s="42">
        <f t="shared" si="0"/>
        <v>1</v>
      </c>
    </row>
    <row r="16" spans="1:12" ht="36">
      <c r="A16" s="7"/>
      <c r="B16" s="21" t="s">
        <v>14</v>
      </c>
      <c r="C16" s="22">
        <v>650</v>
      </c>
      <c r="D16" s="23">
        <v>1</v>
      </c>
      <c r="E16" s="23">
        <v>4</v>
      </c>
      <c r="F16" s="16" t="s">
        <v>12</v>
      </c>
      <c r="G16" s="24" t="s">
        <v>12</v>
      </c>
      <c r="H16" s="25">
        <f>H17+H28+H30</f>
        <v>28363.600000000002</v>
      </c>
      <c r="I16" s="25"/>
      <c r="J16" s="25">
        <f>J17+J28+J30</f>
        <v>28193.9</v>
      </c>
      <c r="K16" s="20"/>
      <c r="L16" s="42">
        <f t="shared" si="0"/>
        <v>0.99401697950894807</v>
      </c>
    </row>
    <row r="17" spans="1:12">
      <c r="A17" s="7"/>
      <c r="B17" s="26" t="s">
        <v>15</v>
      </c>
      <c r="C17" s="22">
        <v>650</v>
      </c>
      <c r="D17" s="23">
        <v>1</v>
      </c>
      <c r="E17" s="23">
        <v>4</v>
      </c>
      <c r="F17" s="16">
        <v>1810102040</v>
      </c>
      <c r="G17" s="24" t="s">
        <v>12</v>
      </c>
      <c r="H17" s="25">
        <f>H18+H22+H24</f>
        <v>28121.4</v>
      </c>
      <c r="I17" s="25"/>
      <c r="J17" s="25">
        <f>J18+J22+J24</f>
        <v>27951.7</v>
      </c>
      <c r="K17" s="20"/>
      <c r="L17" s="42">
        <f t="shared" si="0"/>
        <v>0.99396544979979662</v>
      </c>
    </row>
    <row r="18" spans="1:12" ht="24">
      <c r="A18" s="7"/>
      <c r="B18" s="21" t="s">
        <v>106</v>
      </c>
      <c r="C18" s="22">
        <v>650</v>
      </c>
      <c r="D18" s="23">
        <v>1</v>
      </c>
      <c r="E18" s="23">
        <v>4</v>
      </c>
      <c r="F18" s="16">
        <v>1810102040</v>
      </c>
      <c r="G18" s="24" t="s">
        <v>107</v>
      </c>
      <c r="H18" s="25">
        <f>SUM(H19:H21)</f>
        <v>27672</v>
      </c>
      <c r="I18" s="25"/>
      <c r="J18" s="25">
        <f t="shared" ref="J18" si="2">SUM(J19:J21)</f>
        <v>27671.9</v>
      </c>
      <c r="K18" s="20"/>
      <c r="L18" s="42">
        <f t="shared" si="0"/>
        <v>0.99999638623879739</v>
      </c>
    </row>
    <row r="19" spans="1:12">
      <c r="A19" s="7"/>
      <c r="B19" s="27" t="s">
        <v>65</v>
      </c>
      <c r="C19" s="22">
        <v>650</v>
      </c>
      <c r="D19" s="23">
        <v>1</v>
      </c>
      <c r="E19" s="23">
        <v>4</v>
      </c>
      <c r="F19" s="16">
        <v>1810102040</v>
      </c>
      <c r="G19" s="24">
        <v>121</v>
      </c>
      <c r="H19" s="25">
        <v>20582.900000000001</v>
      </c>
      <c r="I19" s="25"/>
      <c r="J19" s="25">
        <v>20582.900000000001</v>
      </c>
      <c r="K19" s="20"/>
      <c r="L19" s="42">
        <f t="shared" si="0"/>
        <v>1</v>
      </c>
    </row>
    <row r="20" spans="1:12" ht="24">
      <c r="A20" s="7"/>
      <c r="B20" s="27" t="s">
        <v>16</v>
      </c>
      <c r="C20" s="22">
        <v>650</v>
      </c>
      <c r="D20" s="23">
        <v>1</v>
      </c>
      <c r="E20" s="23">
        <v>4</v>
      </c>
      <c r="F20" s="16">
        <v>1810102040</v>
      </c>
      <c r="G20" s="24">
        <v>122</v>
      </c>
      <c r="H20" s="25">
        <v>1090.8</v>
      </c>
      <c r="I20" s="25"/>
      <c r="J20" s="25">
        <v>1090.7</v>
      </c>
      <c r="K20" s="20"/>
      <c r="L20" s="42">
        <f t="shared" si="0"/>
        <v>0.99990832416575004</v>
      </c>
    </row>
    <row r="21" spans="1:12" ht="36">
      <c r="A21" s="7"/>
      <c r="B21" s="27" t="s">
        <v>64</v>
      </c>
      <c r="C21" s="22">
        <v>650</v>
      </c>
      <c r="D21" s="23">
        <v>1</v>
      </c>
      <c r="E21" s="23">
        <v>4</v>
      </c>
      <c r="F21" s="16">
        <v>1810102040</v>
      </c>
      <c r="G21" s="24">
        <v>129</v>
      </c>
      <c r="H21" s="25">
        <v>5998.3</v>
      </c>
      <c r="I21" s="25"/>
      <c r="J21" s="25">
        <v>5998.3</v>
      </c>
      <c r="K21" s="20"/>
      <c r="L21" s="42">
        <f t="shared" si="0"/>
        <v>1</v>
      </c>
    </row>
    <row r="22" spans="1:12" ht="24">
      <c r="A22" s="7"/>
      <c r="B22" s="27" t="s">
        <v>108</v>
      </c>
      <c r="C22" s="28">
        <v>650</v>
      </c>
      <c r="D22" s="23">
        <v>1</v>
      </c>
      <c r="E22" s="23">
        <v>4</v>
      </c>
      <c r="F22" s="16">
        <v>1810102040</v>
      </c>
      <c r="G22" s="24" t="s">
        <v>109</v>
      </c>
      <c r="H22" s="25">
        <f>H23</f>
        <v>259.2</v>
      </c>
      <c r="I22" s="25"/>
      <c r="J22" s="25">
        <f t="shared" ref="J22" si="3">J23</f>
        <v>89.6</v>
      </c>
      <c r="K22" s="20"/>
      <c r="L22" s="42">
        <f t="shared" si="0"/>
        <v>0.34567901234567899</v>
      </c>
    </row>
    <row r="23" spans="1:12">
      <c r="A23" s="7"/>
      <c r="B23" s="27" t="s">
        <v>164</v>
      </c>
      <c r="C23" s="22">
        <v>650</v>
      </c>
      <c r="D23" s="23">
        <v>1</v>
      </c>
      <c r="E23" s="23">
        <v>4</v>
      </c>
      <c r="F23" s="16">
        <v>1810102040</v>
      </c>
      <c r="G23" s="24">
        <v>244</v>
      </c>
      <c r="H23" s="25">
        <v>259.2</v>
      </c>
      <c r="I23" s="25"/>
      <c r="J23" s="25">
        <v>89.6</v>
      </c>
      <c r="K23" s="20"/>
      <c r="L23" s="42">
        <f t="shared" si="0"/>
        <v>0.34567901234567899</v>
      </c>
    </row>
    <row r="24" spans="1:12">
      <c r="A24" s="7"/>
      <c r="B24" s="27" t="s">
        <v>110</v>
      </c>
      <c r="C24" s="29">
        <v>650</v>
      </c>
      <c r="D24" s="23">
        <v>1</v>
      </c>
      <c r="E24" s="23">
        <v>4</v>
      </c>
      <c r="F24" s="16">
        <v>1810102040</v>
      </c>
      <c r="G24" s="24">
        <v>850</v>
      </c>
      <c r="H24" s="25">
        <f>SUM(H25:H27)</f>
        <v>190.2</v>
      </c>
      <c r="I24" s="25"/>
      <c r="J24" s="25">
        <f>SUM(J25:J27)</f>
        <v>190.2</v>
      </c>
      <c r="K24" s="20"/>
      <c r="L24" s="42">
        <f t="shared" si="0"/>
        <v>1</v>
      </c>
    </row>
    <row r="25" spans="1:12" ht="12.75" customHeight="1">
      <c r="A25" s="7"/>
      <c r="B25" s="27" t="s">
        <v>114</v>
      </c>
      <c r="C25" s="22">
        <v>650</v>
      </c>
      <c r="D25" s="23">
        <v>1</v>
      </c>
      <c r="E25" s="23">
        <v>4</v>
      </c>
      <c r="F25" s="16">
        <v>1810102040</v>
      </c>
      <c r="G25" s="24">
        <v>851</v>
      </c>
      <c r="H25" s="25">
        <v>69.3</v>
      </c>
      <c r="I25" s="25"/>
      <c r="J25" s="25">
        <v>69.3</v>
      </c>
      <c r="K25" s="20"/>
      <c r="L25" s="42">
        <f t="shared" si="0"/>
        <v>1</v>
      </c>
    </row>
    <row r="26" spans="1:12" ht="12" customHeight="1">
      <c r="A26" s="7"/>
      <c r="B26" s="27" t="s">
        <v>66</v>
      </c>
      <c r="C26" s="22">
        <v>650</v>
      </c>
      <c r="D26" s="23">
        <v>1</v>
      </c>
      <c r="E26" s="23">
        <v>4</v>
      </c>
      <c r="F26" s="16">
        <v>1810102040</v>
      </c>
      <c r="G26" s="24">
        <v>852</v>
      </c>
      <c r="H26" s="25">
        <v>20.399999999999999</v>
      </c>
      <c r="I26" s="25"/>
      <c r="J26" s="25">
        <v>20.399999999999999</v>
      </c>
      <c r="K26" s="20"/>
      <c r="L26" s="42">
        <f t="shared" si="0"/>
        <v>1</v>
      </c>
    </row>
    <row r="27" spans="1:12" ht="15" customHeight="1">
      <c r="A27" s="7"/>
      <c r="B27" s="27" t="s">
        <v>63</v>
      </c>
      <c r="C27" s="22">
        <v>650</v>
      </c>
      <c r="D27" s="23">
        <v>1</v>
      </c>
      <c r="E27" s="23">
        <v>4</v>
      </c>
      <c r="F27" s="16">
        <v>1810102040</v>
      </c>
      <c r="G27" s="24">
        <v>853</v>
      </c>
      <c r="H27" s="25">
        <v>100.5</v>
      </c>
      <c r="I27" s="25"/>
      <c r="J27" s="25">
        <v>100.5</v>
      </c>
      <c r="K27" s="20"/>
      <c r="L27" s="42">
        <f t="shared" si="0"/>
        <v>1</v>
      </c>
    </row>
    <row r="28" spans="1:12" ht="33.75" customHeight="1">
      <c r="A28" s="7"/>
      <c r="B28" s="60" t="s">
        <v>67</v>
      </c>
      <c r="C28" s="61">
        <v>650</v>
      </c>
      <c r="D28" s="62">
        <v>1</v>
      </c>
      <c r="E28" s="62">
        <v>4</v>
      </c>
      <c r="F28" s="63">
        <v>1810189020</v>
      </c>
      <c r="G28" s="64"/>
      <c r="H28" s="65">
        <f>H29</f>
        <v>0</v>
      </c>
      <c r="I28" s="66"/>
      <c r="J28" s="65"/>
      <c r="K28" s="67"/>
      <c r="L28" s="68"/>
    </row>
    <row r="29" spans="1:12" ht="12.75" customHeight="1">
      <c r="A29" s="7"/>
      <c r="B29" s="47" t="s">
        <v>68</v>
      </c>
      <c r="C29" s="48">
        <v>650</v>
      </c>
      <c r="D29" s="49">
        <v>1</v>
      </c>
      <c r="E29" s="49">
        <v>4</v>
      </c>
      <c r="F29" s="44">
        <v>1810189020</v>
      </c>
      <c r="G29" s="50">
        <v>540</v>
      </c>
      <c r="H29" s="51">
        <v>0</v>
      </c>
      <c r="I29" s="52"/>
      <c r="J29" s="51"/>
      <c r="K29" s="46"/>
      <c r="L29" s="45"/>
    </row>
    <row r="30" spans="1:12">
      <c r="A30" s="7"/>
      <c r="B30" s="30" t="s">
        <v>22</v>
      </c>
      <c r="C30" s="22">
        <v>650</v>
      </c>
      <c r="D30" s="23">
        <v>1</v>
      </c>
      <c r="E30" s="23">
        <v>4</v>
      </c>
      <c r="F30" s="31" t="s">
        <v>70</v>
      </c>
      <c r="G30" s="24"/>
      <c r="H30" s="25">
        <f>H31+H33+H35</f>
        <v>242.2</v>
      </c>
      <c r="I30" s="25"/>
      <c r="J30" s="25">
        <f t="shared" ref="J30" si="4">J31+J33+J35</f>
        <v>242.2</v>
      </c>
      <c r="K30" s="20"/>
      <c r="L30" s="42">
        <f>J30/H30</f>
        <v>1</v>
      </c>
    </row>
    <row r="31" spans="1:12" ht="24">
      <c r="A31" s="7"/>
      <c r="B31" s="69" t="s">
        <v>106</v>
      </c>
      <c r="C31" s="61">
        <v>650</v>
      </c>
      <c r="D31" s="62">
        <v>1</v>
      </c>
      <c r="E31" s="62">
        <v>4</v>
      </c>
      <c r="F31" s="70" t="s">
        <v>70</v>
      </c>
      <c r="G31" s="64">
        <v>120</v>
      </c>
      <c r="H31" s="65">
        <f>H32</f>
        <v>0</v>
      </c>
      <c r="I31" s="66"/>
      <c r="J31" s="65"/>
      <c r="K31" s="67"/>
      <c r="L31" s="68"/>
    </row>
    <row r="32" spans="1:12" ht="24">
      <c r="A32" s="7"/>
      <c r="B32" s="47" t="s">
        <v>16</v>
      </c>
      <c r="C32" s="48">
        <v>650</v>
      </c>
      <c r="D32" s="49">
        <v>1</v>
      </c>
      <c r="E32" s="49">
        <v>4</v>
      </c>
      <c r="F32" s="53" t="s">
        <v>70</v>
      </c>
      <c r="G32" s="50">
        <v>122</v>
      </c>
      <c r="H32" s="51">
        <v>0</v>
      </c>
      <c r="I32" s="52"/>
      <c r="J32" s="51"/>
      <c r="K32" s="46"/>
      <c r="L32" s="45"/>
    </row>
    <row r="33" spans="1:12" ht="24">
      <c r="A33" s="7"/>
      <c r="B33" s="27" t="s">
        <v>108</v>
      </c>
      <c r="C33" s="22">
        <v>650</v>
      </c>
      <c r="D33" s="23">
        <v>1</v>
      </c>
      <c r="E33" s="23">
        <v>4</v>
      </c>
      <c r="F33" s="31" t="s">
        <v>70</v>
      </c>
      <c r="G33" s="24">
        <v>240</v>
      </c>
      <c r="H33" s="25">
        <f>H34</f>
        <v>112.7</v>
      </c>
      <c r="I33" s="25"/>
      <c r="J33" s="25">
        <f t="shared" ref="J33" si="5">J34</f>
        <v>112.7</v>
      </c>
      <c r="K33" s="20"/>
      <c r="L33" s="42">
        <f t="shared" ref="L33:L50" si="6">J33/H33</f>
        <v>1</v>
      </c>
    </row>
    <row r="34" spans="1:12">
      <c r="A34" s="7"/>
      <c r="B34" s="27" t="s">
        <v>164</v>
      </c>
      <c r="C34" s="22">
        <v>650</v>
      </c>
      <c r="D34" s="23">
        <v>1</v>
      </c>
      <c r="E34" s="23">
        <v>4</v>
      </c>
      <c r="F34" s="31" t="s">
        <v>70</v>
      </c>
      <c r="G34" s="24">
        <v>244</v>
      </c>
      <c r="H34" s="25">
        <v>112.7</v>
      </c>
      <c r="I34" s="25"/>
      <c r="J34" s="25">
        <v>112.7</v>
      </c>
      <c r="K34" s="20"/>
      <c r="L34" s="42">
        <f t="shared" si="6"/>
        <v>1</v>
      </c>
    </row>
    <row r="35" spans="1:12">
      <c r="A35" s="7"/>
      <c r="B35" s="27" t="s">
        <v>127</v>
      </c>
      <c r="C35" s="22">
        <v>650</v>
      </c>
      <c r="D35" s="23">
        <v>1</v>
      </c>
      <c r="E35" s="23">
        <v>4</v>
      </c>
      <c r="F35" s="31" t="s">
        <v>70</v>
      </c>
      <c r="G35" s="24">
        <v>830</v>
      </c>
      <c r="H35" s="25">
        <f>H36</f>
        <v>129.5</v>
      </c>
      <c r="I35" s="25"/>
      <c r="J35" s="25">
        <f t="shared" ref="J35" si="7">J36</f>
        <v>129.5</v>
      </c>
      <c r="K35" s="20"/>
      <c r="L35" s="42">
        <f t="shared" si="6"/>
        <v>1</v>
      </c>
    </row>
    <row r="36" spans="1:12" ht="72">
      <c r="A36" s="7"/>
      <c r="B36" s="27" t="s">
        <v>128</v>
      </c>
      <c r="C36" s="22">
        <v>650</v>
      </c>
      <c r="D36" s="23">
        <v>1</v>
      </c>
      <c r="E36" s="23">
        <v>4</v>
      </c>
      <c r="F36" s="31" t="s">
        <v>70</v>
      </c>
      <c r="G36" s="24">
        <v>831</v>
      </c>
      <c r="H36" s="25">
        <v>129.5</v>
      </c>
      <c r="I36" s="25"/>
      <c r="J36" s="25">
        <v>129.5</v>
      </c>
      <c r="K36" s="20"/>
      <c r="L36" s="42">
        <f t="shared" si="6"/>
        <v>1</v>
      </c>
    </row>
    <row r="37" spans="1:12" ht="24">
      <c r="A37" s="7"/>
      <c r="B37" s="32" t="s">
        <v>69</v>
      </c>
      <c r="C37" s="22">
        <v>650</v>
      </c>
      <c r="D37" s="23">
        <v>1</v>
      </c>
      <c r="E37" s="23">
        <v>6</v>
      </c>
      <c r="F37" s="16"/>
      <c r="G37" s="24"/>
      <c r="H37" s="25">
        <f>H38</f>
        <v>81.400000000000006</v>
      </c>
      <c r="I37" s="25"/>
      <c r="J37" s="25">
        <f>J38</f>
        <v>81.400000000000006</v>
      </c>
      <c r="K37" s="20"/>
      <c r="L37" s="42">
        <f t="shared" si="6"/>
        <v>1</v>
      </c>
    </row>
    <row r="38" spans="1:12" ht="48">
      <c r="A38" s="7"/>
      <c r="B38" s="32" t="s">
        <v>67</v>
      </c>
      <c r="C38" s="22">
        <v>650</v>
      </c>
      <c r="D38" s="23">
        <v>1</v>
      </c>
      <c r="E38" s="23">
        <v>6</v>
      </c>
      <c r="F38" s="16" t="s">
        <v>135</v>
      </c>
      <c r="G38" s="24"/>
      <c r="H38" s="25">
        <f>H39</f>
        <v>81.400000000000006</v>
      </c>
      <c r="I38" s="25"/>
      <c r="J38" s="25">
        <f>J39</f>
        <v>81.400000000000006</v>
      </c>
      <c r="K38" s="20"/>
      <c r="L38" s="42">
        <f t="shared" si="6"/>
        <v>1</v>
      </c>
    </row>
    <row r="39" spans="1:12">
      <c r="A39" s="7"/>
      <c r="B39" s="27" t="s">
        <v>68</v>
      </c>
      <c r="C39" s="22">
        <v>650</v>
      </c>
      <c r="D39" s="23">
        <v>1</v>
      </c>
      <c r="E39" s="23">
        <v>6</v>
      </c>
      <c r="F39" s="16" t="s">
        <v>135</v>
      </c>
      <c r="G39" s="24">
        <v>540</v>
      </c>
      <c r="H39" s="25">
        <v>81.400000000000006</v>
      </c>
      <c r="I39" s="25"/>
      <c r="J39" s="25">
        <v>81.400000000000006</v>
      </c>
      <c r="K39" s="20"/>
      <c r="L39" s="42">
        <f t="shared" si="6"/>
        <v>1</v>
      </c>
    </row>
    <row r="40" spans="1:12">
      <c r="A40" s="7"/>
      <c r="B40" s="27" t="s">
        <v>145</v>
      </c>
      <c r="C40" s="22">
        <v>650</v>
      </c>
      <c r="D40" s="23">
        <v>1</v>
      </c>
      <c r="E40" s="23">
        <v>7</v>
      </c>
      <c r="F40" s="16"/>
      <c r="G40" s="24"/>
      <c r="H40" s="25">
        <f>H41</f>
        <v>950</v>
      </c>
      <c r="I40" s="25"/>
      <c r="J40" s="25">
        <f>J41</f>
        <v>950</v>
      </c>
      <c r="K40" s="20"/>
      <c r="L40" s="42">
        <f t="shared" si="6"/>
        <v>1</v>
      </c>
    </row>
    <row r="41" spans="1:12">
      <c r="A41" s="7"/>
      <c r="B41" s="32" t="s">
        <v>147</v>
      </c>
      <c r="C41" s="22">
        <v>650</v>
      </c>
      <c r="D41" s="23">
        <v>1</v>
      </c>
      <c r="E41" s="23">
        <v>7</v>
      </c>
      <c r="F41" s="16" t="s">
        <v>146</v>
      </c>
      <c r="G41" s="24"/>
      <c r="H41" s="25">
        <f>H42</f>
        <v>950</v>
      </c>
      <c r="I41" s="25"/>
      <c r="J41" s="25">
        <f>J42</f>
        <v>950</v>
      </c>
      <c r="K41" s="20"/>
      <c r="L41" s="42">
        <f t="shared" si="6"/>
        <v>1</v>
      </c>
    </row>
    <row r="42" spans="1:12" ht="24">
      <c r="A42" s="7"/>
      <c r="B42" s="27" t="s">
        <v>108</v>
      </c>
      <c r="C42" s="22">
        <v>650</v>
      </c>
      <c r="D42" s="23">
        <v>1</v>
      </c>
      <c r="E42" s="23">
        <v>7</v>
      </c>
      <c r="F42" s="16" t="s">
        <v>146</v>
      </c>
      <c r="G42" s="24">
        <v>240</v>
      </c>
      <c r="H42" s="25">
        <f>H43</f>
        <v>950</v>
      </c>
      <c r="I42" s="25"/>
      <c r="J42" s="25">
        <f t="shared" ref="J42" si="8">J43</f>
        <v>950</v>
      </c>
      <c r="K42" s="20"/>
      <c r="L42" s="42">
        <f t="shared" si="6"/>
        <v>1</v>
      </c>
    </row>
    <row r="43" spans="1:12">
      <c r="A43" s="7"/>
      <c r="B43" s="27" t="s">
        <v>164</v>
      </c>
      <c r="C43" s="22">
        <v>650</v>
      </c>
      <c r="D43" s="23">
        <v>1</v>
      </c>
      <c r="E43" s="23">
        <v>7</v>
      </c>
      <c r="F43" s="16" t="s">
        <v>146</v>
      </c>
      <c r="G43" s="24">
        <v>244</v>
      </c>
      <c r="H43" s="25">
        <v>950</v>
      </c>
      <c r="I43" s="25"/>
      <c r="J43" s="25">
        <v>950</v>
      </c>
      <c r="K43" s="20"/>
      <c r="L43" s="42">
        <f t="shared" si="6"/>
        <v>1</v>
      </c>
    </row>
    <row r="44" spans="1:12">
      <c r="A44" s="7"/>
      <c r="B44" s="21" t="s">
        <v>17</v>
      </c>
      <c r="C44" s="22">
        <v>650</v>
      </c>
      <c r="D44" s="23">
        <v>1</v>
      </c>
      <c r="E44" s="23">
        <v>11</v>
      </c>
      <c r="F44" s="16" t="s">
        <v>12</v>
      </c>
      <c r="G44" s="24" t="s">
        <v>12</v>
      </c>
      <c r="H44" s="25">
        <f>H45</f>
        <v>50</v>
      </c>
      <c r="I44" s="25"/>
      <c r="J44" s="25">
        <f>J45</f>
        <v>0</v>
      </c>
      <c r="K44" s="20"/>
      <c r="L44" s="42">
        <f t="shared" si="6"/>
        <v>0</v>
      </c>
    </row>
    <row r="45" spans="1:12">
      <c r="A45" s="7"/>
      <c r="B45" s="32" t="s">
        <v>118</v>
      </c>
      <c r="C45" s="22">
        <v>650</v>
      </c>
      <c r="D45" s="23">
        <v>1</v>
      </c>
      <c r="E45" s="23">
        <v>11</v>
      </c>
      <c r="F45" s="16" t="s">
        <v>119</v>
      </c>
      <c r="G45" s="24"/>
      <c r="H45" s="25">
        <f>H46</f>
        <v>50</v>
      </c>
      <c r="I45" s="25"/>
      <c r="J45" s="25">
        <f>J46</f>
        <v>0</v>
      </c>
      <c r="K45" s="20"/>
      <c r="L45" s="42">
        <f t="shared" si="6"/>
        <v>0</v>
      </c>
    </row>
    <row r="46" spans="1:12">
      <c r="A46" s="7"/>
      <c r="B46" s="27" t="s">
        <v>18</v>
      </c>
      <c r="C46" s="22">
        <v>650</v>
      </c>
      <c r="D46" s="23">
        <v>1</v>
      </c>
      <c r="E46" s="23">
        <v>11</v>
      </c>
      <c r="F46" s="16" t="s">
        <v>119</v>
      </c>
      <c r="G46" s="24" t="s">
        <v>19</v>
      </c>
      <c r="H46" s="25">
        <v>50</v>
      </c>
      <c r="I46" s="25"/>
      <c r="J46" s="25">
        <v>0</v>
      </c>
      <c r="K46" s="20"/>
      <c r="L46" s="42">
        <f t="shared" si="6"/>
        <v>0</v>
      </c>
    </row>
    <row r="47" spans="1:12">
      <c r="A47" s="7"/>
      <c r="B47" s="21" t="s">
        <v>20</v>
      </c>
      <c r="C47" s="22">
        <v>650</v>
      </c>
      <c r="D47" s="23">
        <v>1</v>
      </c>
      <c r="E47" s="23">
        <v>13</v>
      </c>
      <c r="F47" s="16" t="s">
        <v>12</v>
      </c>
      <c r="G47" s="24" t="s">
        <v>12</v>
      </c>
      <c r="H47" s="25">
        <f>H48+H52+H66+H70+H72+H76+H79+H81</f>
        <v>22006</v>
      </c>
      <c r="I47" s="25"/>
      <c r="J47" s="25">
        <f t="shared" ref="J47" si="9">J48+J52+J66+J70+J72+J76+J79+J81</f>
        <v>21085.600000000002</v>
      </c>
      <c r="K47" s="20"/>
      <c r="L47" s="42">
        <f t="shared" si="6"/>
        <v>0.95817504317004465</v>
      </c>
    </row>
    <row r="48" spans="1:12" ht="24">
      <c r="A48" s="7"/>
      <c r="B48" s="26" t="s">
        <v>21</v>
      </c>
      <c r="C48" s="22">
        <v>650</v>
      </c>
      <c r="D48" s="23">
        <v>1</v>
      </c>
      <c r="E48" s="23">
        <v>13</v>
      </c>
      <c r="F48" s="16" t="s">
        <v>152</v>
      </c>
      <c r="G48" s="24"/>
      <c r="H48" s="25">
        <f>H49</f>
        <v>19.600000000000001</v>
      </c>
      <c r="I48" s="25"/>
      <c r="J48" s="25">
        <f t="shared" ref="J48" si="10">J49</f>
        <v>19.600000000000001</v>
      </c>
      <c r="K48" s="20"/>
      <c r="L48" s="42">
        <f t="shared" si="6"/>
        <v>1</v>
      </c>
    </row>
    <row r="49" spans="1:12">
      <c r="A49" s="7"/>
      <c r="B49" s="27" t="s">
        <v>115</v>
      </c>
      <c r="C49" s="23">
        <v>650</v>
      </c>
      <c r="D49" s="23">
        <v>1</v>
      </c>
      <c r="E49" s="23">
        <v>13</v>
      </c>
      <c r="F49" s="16" t="s">
        <v>152</v>
      </c>
      <c r="G49" s="24">
        <v>110</v>
      </c>
      <c r="H49" s="25">
        <f>SUM(H50:H51)</f>
        <v>19.600000000000001</v>
      </c>
      <c r="I49" s="25"/>
      <c r="J49" s="25">
        <f t="shared" ref="J49" si="11">SUM(J50:J51)</f>
        <v>19.600000000000001</v>
      </c>
      <c r="K49" s="20"/>
      <c r="L49" s="42">
        <f t="shared" si="6"/>
        <v>1</v>
      </c>
    </row>
    <row r="50" spans="1:12">
      <c r="A50" s="7"/>
      <c r="B50" s="27" t="s">
        <v>116</v>
      </c>
      <c r="C50" s="22">
        <v>650</v>
      </c>
      <c r="D50" s="23">
        <v>1</v>
      </c>
      <c r="E50" s="23">
        <v>13</v>
      </c>
      <c r="F50" s="16" t="s">
        <v>152</v>
      </c>
      <c r="G50" s="24">
        <v>111</v>
      </c>
      <c r="H50" s="25">
        <v>19.600000000000001</v>
      </c>
      <c r="I50" s="25"/>
      <c r="J50" s="25">
        <v>19.600000000000001</v>
      </c>
      <c r="K50" s="20"/>
      <c r="L50" s="42">
        <f t="shared" si="6"/>
        <v>1</v>
      </c>
    </row>
    <row r="51" spans="1:12" ht="22.5" customHeight="1">
      <c r="A51" s="7"/>
      <c r="B51" s="71" t="s">
        <v>113</v>
      </c>
      <c r="C51" s="72">
        <v>650</v>
      </c>
      <c r="D51" s="73">
        <v>1</v>
      </c>
      <c r="E51" s="73">
        <v>13</v>
      </c>
      <c r="F51" s="56" t="s">
        <v>93</v>
      </c>
      <c r="G51" s="74">
        <v>119</v>
      </c>
      <c r="H51" s="75">
        <v>0</v>
      </c>
      <c r="I51" s="76"/>
      <c r="J51" s="75"/>
      <c r="K51" s="59"/>
      <c r="L51" s="57"/>
    </row>
    <row r="52" spans="1:12" ht="24">
      <c r="A52" s="7"/>
      <c r="B52" s="26" t="s">
        <v>21</v>
      </c>
      <c r="C52" s="22">
        <v>650</v>
      </c>
      <c r="D52" s="23">
        <v>1</v>
      </c>
      <c r="E52" s="23">
        <v>13</v>
      </c>
      <c r="F52" s="16">
        <v>1810100590</v>
      </c>
      <c r="G52" s="24"/>
      <c r="H52" s="25">
        <f>H53+H57+H60+H62</f>
        <v>21358</v>
      </c>
      <c r="I52" s="25"/>
      <c r="J52" s="25">
        <f t="shared" ref="J52" si="12">J53+J57+J60+J62</f>
        <v>20437.600000000002</v>
      </c>
      <c r="K52" s="20"/>
      <c r="L52" s="42">
        <f t="shared" ref="L52:L57" si="13">J52/H52</f>
        <v>0.95690607734806643</v>
      </c>
    </row>
    <row r="53" spans="1:12">
      <c r="A53" s="7"/>
      <c r="B53" s="27" t="s">
        <v>115</v>
      </c>
      <c r="C53" s="22">
        <v>650</v>
      </c>
      <c r="D53" s="23">
        <v>1</v>
      </c>
      <c r="E53" s="23">
        <v>13</v>
      </c>
      <c r="F53" s="16">
        <v>1810100590</v>
      </c>
      <c r="G53" s="24">
        <v>110</v>
      </c>
      <c r="H53" s="25">
        <f>SUM(H54:H56)</f>
        <v>17941.2</v>
      </c>
      <c r="I53" s="25"/>
      <c r="J53" s="25">
        <f t="shared" ref="J53" si="14">SUM(J54:J56)</f>
        <v>17941.2</v>
      </c>
      <c r="K53" s="20"/>
      <c r="L53" s="42">
        <f t="shared" si="13"/>
        <v>1</v>
      </c>
    </row>
    <row r="54" spans="1:12" ht="15.75" customHeight="1">
      <c r="A54" s="7"/>
      <c r="B54" s="27" t="s">
        <v>116</v>
      </c>
      <c r="C54" s="22">
        <v>650</v>
      </c>
      <c r="D54" s="23">
        <v>1</v>
      </c>
      <c r="E54" s="23">
        <v>13</v>
      </c>
      <c r="F54" s="16">
        <v>1810100590</v>
      </c>
      <c r="G54" s="24">
        <v>111</v>
      </c>
      <c r="H54" s="25">
        <v>13643</v>
      </c>
      <c r="I54" s="25"/>
      <c r="J54" s="25">
        <v>13643</v>
      </c>
      <c r="K54" s="20"/>
      <c r="L54" s="42">
        <f t="shared" si="13"/>
        <v>1</v>
      </c>
    </row>
    <row r="55" spans="1:12" ht="23.25" customHeight="1">
      <c r="A55" s="7"/>
      <c r="B55" s="27" t="s">
        <v>112</v>
      </c>
      <c r="C55" s="22">
        <v>650</v>
      </c>
      <c r="D55" s="23">
        <v>1</v>
      </c>
      <c r="E55" s="23">
        <v>13</v>
      </c>
      <c r="F55" s="16">
        <v>1810100590</v>
      </c>
      <c r="G55" s="24">
        <v>112</v>
      </c>
      <c r="H55" s="25">
        <v>335.3</v>
      </c>
      <c r="I55" s="25"/>
      <c r="J55" s="25">
        <v>335.3</v>
      </c>
      <c r="K55" s="20"/>
      <c r="L55" s="42">
        <f t="shared" si="13"/>
        <v>1</v>
      </c>
    </row>
    <row r="56" spans="1:12" ht="27" customHeight="1">
      <c r="A56" s="7"/>
      <c r="B56" s="27" t="s">
        <v>113</v>
      </c>
      <c r="C56" s="22">
        <v>650</v>
      </c>
      <c r="D56" s="23">
        <v>1</v>
      </c>
      <c r="E56" s="23">
        <v>13</v>
      </c>
      <c r="F56" s="16">
        <v>1810100590</v>
      </c>
      <c r="G56" s="24">
        <v>119</v>
      </c>
      <c r="H56" s="25">
        <v>3962.9</v>
      </c>
      <c r="I56" s="25"/>
      <c r="J56" s="25">
        <v>3962.9</v>
      </c>
      <c r="K56" s="20"/>
      <c r="L56" s="42">
        <f t="shared" si="13"/>
        <v>1</v>
      </c>
    </row>
    <row r="57" spans="1:12" ht="24">
      <c r="A57" s="7"/>
      <c r="B57" s="27" t="s">
        <v>108</v>
      </c>
      <c r="C57" s="22">
        <v>650</v>
      </c>
      <c r="D57" s="23">
        <v>1</v>
      </c>
      <c r="E57" s="23">
        <v>13</v>
      </c>
      <c r="F57" s="16">
        <v>1810100590</v>
      </c>
      <c r="G57" s="24">
        <v>240</v>
      </c>
      <c r="H57" s="25">
        <f>H59</f>
        <v>3380.3</v>
      </c>
      <c r="I57" s="25"/>
      <c r="J57" s="25">
        <f t="shared" ref="J57" si="15">J59</f>
        <v>2462.1999999999998</v>
      </c>
      <c r="K57" s="20"/>
      <c r="L57" s="42">
        <f t="shared" si="13"/>
        <v>0.72839688785019074</v>
      </c>
    </row>
    <row r="58" spans="1:12" ht="24">
      <c r="A58" s="7"/>
      <c r="B58" s="71" t="s">
        <v>50</v>
      </c>
      <c r="C58" s="72">
        <v>650</v>
      </c>
      <c r="D58" s="73">
        <v>1</v>
      </c>
      <c r="E58" s="73">
        <v>13</v>
      </c>
      <c r="F58" s="56">
        <v>1810100590</v>
      </c>
      <c r="G58" s="74">
        <v>243</v>
      </c>
      <c r="H58" s="75">
        <v>0</v>
      </c>
      <c r="I58" s="76"/>
      <c r="J58" s="75"/>
      <c r="K58" s="59"/>
      <c r="L58" s="57"/>
    </row>
    <row r="59" spans="1:12">
      <c r="A59" s="7"/>
      <c r="B59" s="27" t="s">
        <v>164</v>
      </c>
      <c r="C59" s="22">
        <v>650</v>
      </c>
      <c r="D59" s="23">
        <v>1</v>
      </c>
      <c r="E59" s="23">
        <v>13</v>
      </c>
      <c r="F59" s="16">
        <v>1810100590</v>
      </c>
      <c r="G59" s="24">
        <v>244</v>
      </c>
      <c r="H59" s="25">
        <v>3380.3</v>
      </c>
      <c r="I59" s="25"/>
      <c r="J59" s="25">
        <v>2462.1999999999998</v>
      </c>
      <c r="K59" s="20"/>
      <c r="L59" s="42">
        <f>J59/H59</f>
        <v>0.72839688785019074</v>
      </c>
    </row>
    <row r="60" spans="1:12">
      <c r="A60" s="7"/>
      <c r="B60" s="60" t="s">
        <v>127</v>
      </c>
      <c r="C60" s="61">
        <v>650</v>
      </c>
      <c r="D60" s="62">
        <v>1</v>
      </c>
      <c r="E60" s="62">
        <v>13</v>
      </c>
      <c r="F60" s="63">
        <v>1810100590</v>
      </c>
      <c r="G60" s="64">
        <v>830</v>
      </c>
      <c r="H60" s="65">
        <f>H61</f>
        <v>0</v>
      </c>
      <c r="I60" s="66"/>
      <c r="J60" s="65"/>
      <c r="K60" s="67"/>
      <c r="L60" s="68"/>
    </row>
    <row r="61" spans="1:12" ht="72">
      <c r="A61" s="7"/>
      <c r="B61" s="47" t="s">
        <v>128</v>
      </c>
      <c r="C61" s="48">
        <v>650</v>
      </c>
      <c r="D61" s="49">
        <v>1</v>
      </c>
      <c r="E61" s="49">
        <v>13</v>
      </c>
      <c r="F61" s="44">
        <v>1810100590</v>
      </c>
      <c r="G61" s="50">
        <v>831</v>
      </c>
      <c r="H61" s="51">
        <v>0</v>
      </c>
      <c r="I61" s="52"/>
      <c r="J61" s="51"/>
      <c r="K61" s="46"/>
      <c r="L61" s="45"/>
    </row>
    <row r="62" spans="1:12">
      <c r="A62" s="7"/>
      <c r="B62" s="27" t="s">
        <v>110</v>
      </c>
      <c r="C62" s="22">
        <v>650</v>
      </c>
      <c r="D62" s="23">
        <v>1</v>
      </c>
      <c r="E62" s="23">
        <v>13</v>
      </c>
      <c r="F62" s="16">
        <v>1810100590</v>
      </c>
      <c r="G62" s="24">
        <v>850</v>
      </c>
      <c r="H62" s="25">
        <f>SUM(H63:H65)</f>
        <v>36.5</v>
      </c>
      <c r="I62" s="25"/>
      <c r="J62" s="25">
        <f t="shared" ref="J62" si="16">SUM(J63:J65)</f>
        <v>34.200000000000003</v>
      </c>
      <c r="K62" s="20"/>
      <c r="L62" s="42">
        <f t="shared" ref="L62:L73" si="17">J62/H62</f>
        <v>0.93698630136986305</v>
      </c>
    </row>
    <row r="63" spans="1:12">
      <c r="A63" s="7"/>
      <c r="B63" s="27" t="s">
        <v>114</v>
      </c>
      <c r="C63" s="22">
        <v>650</v>
      </c>
      <c r="D63" s="23">
        <v>1</v>
      </c>
      <c r="E63" s="23">
        <v>13</v>
      </c>
      <c r="F63" s="16">
        <v>1810100590</v>
      </c>
      <c r="G63" s="24">
        <v>851</v>
      </c>
      <c r="H63" s="25">
        <v>7.2</v>
      </c>
      <c r="I63" s="25"/>
      <c r="J63" s="25">
        <v>7.2</v>
      </c>
      <c r="K63" s="20"/>
      <c r="L63" s="42">
        <f t="shared" si="17"/>
        <v>1</v>
      </c>
    </row>
    <row r="64" spans="1:12">
      <c r="A64" s="7"/>
      <c r="B64" s="27" t="s">
        <v>66</v>
      </c>
      <c r="C64" s="22">
        <v>650</v>
      </c>
      <c r="D64" s="23">
        <v>1</v>
      </c>
      <c r="E64" s="23">
        <v>13</v>
      </c>
      <c r="F64" s="16">
        <v>1810100590</v>
      </c>
      <c r="G64" s="24">
        <v>852</v>
      </c>
      <c r="H64" s="25">
        <v>28.8</v>
      </c>
      <c r="I64" s="25"/>
      <c r="J64" s="25">
        <v>26.5</v>
      </c>
      <c r="K64" s="20"/>
      <c r="L64" s="42">
        <f t="shared" si="17"/>
        <v>0.92013888888888884</v>
      </c>
    </row>
    <row r="65" spans="1:12">
      <c r="A65" s="7"/>
      <c r="B65" s="27" t="s">
        <v>63</v>
      </c>
      <c r="C65" s="22">
        <v>650</v>
      </c>
      <c r="D65" s="23">
        <v>1</v>
      </c>
      <c r="E65" s="23">
        <v>13</v>
      </c>
      <c r="F65" s="16">
        <v>1810100590</v>
      </c>
      <c r="G65" s="24">
        <v>853</v>
      </c>
      <c r="H65" s="25">
        <v>0.5</v>
      </c>
      <c r="I65" s="25"/>
      <c r="J65" s="25">
        <v>0.5</v>
      </c>
      <c r="K65" s="20"/>
      <c r="L65" s="42">
        <f t="shared" si="17"/>
        <v>1</v>
      </c>
    </row>
    <row r="66" spans="1:12" ht="36">
      <c r="A66" s="7"/>
      <c r="B66" s="26" t="s">
        <v>165</v>
      </c>
      <c r="C66" s="22">
        <v>650</v>
      </c>
      <c r="D66" s="23">
        <v>1</v>
      </c>
      <c r="E66" s="23">
        <v>13</v>
      </c>
      <c r="F66" s="16" t="s">
        <v>166</v>
      </c>
      <c r="G66" s="24"/>
      <c r="H66" s="25">
        <f>H67</f>
        <v>555.5</v>
      </c>
      <c r="I66" s="25"/>
      <c r="J66" s="25">
        <f t="shared" ref="J66" si="18">J67</f>
        <v>555.5</v>
      </c>
      <c r="K66" s="20"/>
      <c r="L66" s="42">
        <f t="shared" si="17"/>
        <v>1</v>
      </c>
    </row>
    <row r="67" spans="1:12">
      <c r="A67" s="7"/>
      <c r="B67" s="27" t="s">
        <v>115</v>
      </c>
      <c r="C67" s="22">
        <v>650</v>
      </c>
      <c r="D67" s="23">
        <v>1</v>
      </c>
      <c r="E67" s="23">
        <v>13</v>
      </c>
      <c r="F67" s="16" t="s">
        <v>166</v>
      </c>
      <c r="G67" s="24">
        <v>110</v>
      </c>
      <c r="H67" s="25">
        <f>SUM(H68:H69)</f>
        <v>555.5</v>
      </c>
      <c r="I67" s="25"/>
      <c r="J67" s="25">
        <f t="shared" ref="J67" si="19">SUM(J68:J69)</f>
        <v>555.5</v>
      </c>
      <c r="K67" s="20"/>
      <c r="L67" s="42">
        <f t="shared" si="17"/>
        <v>1</v>
      </c>
    </row>
    <row r="68" spans="1:12">
      <c r="A68" s="7"/>
      <c r="B68" s="27" t="s">
        <v>116</v>
      </c>
      <c r="C68" s="22">
        <v>650</v>
      </c>
      <c r="D68" s="23">
        <v>1</v>
      </c>
      <c r="E68" s="23">
        <v>13</v>
      </c>
      <c r="F68" s="16" t="s">
        <v>166</v>
      </c>
      <c r="G68" s="24">
        <v>111</v>
      </c>
      <c r="H68" s="25">
        <v>426.7</v>
      </c>
      <c r="I68" s="25"/>
      <c r="J68" s="25">
        <v>426.7</v>
      </c>
      <c r="K68" s="20"/>
      <c r="L68" s="42">
        <f t="shared" si="17"/>
        <v>1</v>
      </c>
    </row>
    <row r="69" spans="1:12" ht="36">
      <c r="A69" s="7"/>
      <c r="B69" s="27" t="s">
        <v>113</v>
      </c>
      <c r="C69" s="22">
        <v>650</v>
      </c>
      <c r="D69" s="23">
        <v>1</v>
      </c>
      <c r="E69" s="23">
        <v>13</v>
      </c>
      <c r="F69" s="16">
        <v>1810100590</v>
      </c>
      <c r="G69" s="24">
        <v>119</v>
      </c>
      <c r="H69" s="25">
        <v>128.80000000000001</v>
      </c>
      <c r="I69" s="25"/>
      <c r="J69" s="25">
        <v>128.80000000000001</v>
      </c>
      <c r="K69" s="20"/>
      <c r="L69" s="42">
        <f t="shared" si="17"/>
        <v>1</v>
      </c>
    </row>
    <row r="70" spans="1:12" ht="48">
      <c r="A70" s="7"/>
      <c r="B70" s="32" t="s">
        <v>67</v>
      </c>
      <c r="C70" s="22">
        <v>650</v>
      </c>
      <c r="D70" s="23">
        <v>1</v>
      </c>
      <c r="E70" s="23">
        <v>13</v>
      </c>
      <c r="F70" s="16" t="s">
        <v>123</v>
      </c>
      <c r="G70" s="24"/>
      <c r="H70" s="25">
        <f>H71</f>
        <v>9.9</v>
      </c>
      <c r="I70" s="25"/>
      <c r="J70" s="25">
        <f t="shared" ref="J70" si="20">J71</f>
        <v>9.9</v>
      </c>
      <c r="K70" s="20"/>
      <c r="L70" s="42">
        <f t="shared" si="17"/>
        <v>1</v>
      </c>
    </row>
    <row r="71" spans="1:12">
      <c r="A71" s="7"/>
      <c r="B71" s="27" t="s">
        <v>68</v>
      </c>
      <c r="C71" s="22">
        <v>650</v>
      </c>
      <c r="D71" s="23">
        <v>1</v>
      </c>
      <c r="E71" s="23">
        <v>13</v>
      </c>
      <c r="F71" s="16" t="s">
        <v>123</v>
      </c>
      <c r="G71" s="24">
        <v>540</v>
      </c>
      <c r="H71" s="25">
        <v>9.9</v>
      </c>
      <c r="I71" s="25"/>
      <c r="J71" s="25">
        <v>9.9</v>
      </c>
      <c r="K71" s="20"/>
      <c r="L71" s="42">
        <f t="shared" si="17"/>
        <v>1</v>
      </c>
    </row>
    <row r="72" spans="1:12" ht="23.25" customHeight="1">
      <c r="A72" s="7"/>
      <c r="B72" s="32" t="s">
        <v>71</v>
      </c>
      <c r="C72" s="22">
        <v>650</v>
      </c>
      <c r="D72" s="23">
        <v>1</v>
      </c>
      <c r="E72" s="23">
        <v>13</v>
      </c>
      <c r="F72" s="16" t="s">
        <v>103</v>
      </c>
      <c r="G72" s="24"/>
      <c r="H72" s="25">
        <f>H73</f>
        <v>63</v>
      </c>
      <c r="I72" s="25"/>
      <c r="J72" s="25">
        <f t="shared" ref="J72" si="21">J73</f>
        <v>63</v>
      </c>
      <c r="K72" s="20"/>
      <c r="L72" s="42">
        <f t="shared" si="17"/>
        <v>1</v>
      </c>
    </row>
    <row r="73" spans="1:12" ht="23.25" customHeight="1">
      <c r="A73" s="7"/>
      <c r="B73" s="27" t="s">
        <v>108</v>
      </c>
      <c r="C73" s="22">
        <v>650</v>
      </c>
      <c r="D73" s="23">
        <v>1</v>
      </c>
      <c r="E73" s="23">
        <v>13</v>
      </c>
      <c r="F73" s="16" t="s">
        <v>103</v>
      </c>
      <c r="G73" s="24">
        <v>240</v>
      </c>
      <c r="H73" s="25">
        <f>H74+H75</f>
        <v>63</v>
      </c>
      <c r="I73" s="25"/>
      <c r="J73" s="25">
        <f t="shared" ref="J73" si="22">J74+J75</f>
        <v>63</v>
      </c>
      <c r="K73" s="20"/>
      <c r="L73" s="42">
        <f t="shared" si="17"/>
        <v>1</v>
      </c>
    </row>
    <row r="74" spans="1:12">
      <c r="A74" s="7"/>
      <c r="B74" s="71" t="s">
        <v>164</v>
      </c>
      <c r="C74" s="72">
        <v>650</v>
      </c>
      <c r="D74" s="73">
        <v>1</v>
      </c>
      <c r="E74" s="73">
        <v>13</v>
      </c>
      <c r="F74" s="56" t="s">
        <v>103</v>
      </c>
      <c r="G74" s="74">
        <v>244</v>
      </c>
      <c r="H74" s="75">
        <v>0</v>
      </c>
      <c r="I74" s="76"/>
      <c r="J74" s="75"/>
      <c r="K74" s="59"/>
      <c r="L74" s="57"/>
    </row>
    <row r="75" spans="1:12" ht="36">
      <c r="A75" s="7"/>
      <c r="B75" s="27" t="s">
        <v>134</v>
      </c>
      <c r="C75" s="22">
        <v>650</v>
      </c>
      <c r="D75" s="23">
        <v>1</v>
      </c>
      <c r="E75" s="23">
        <v>13</v>
      </c>
      <c r="F75" s="16" t="s">
        <v>103</v>
      </c>
      <c r="G75" s="24">
        <v>245</v>
      </c>
      <c r="H75" s="25">
        <v>63</v>
      </c>
      <c r="I75" s="25"/>
      <c r="J75" s="25">
        <v>63</v>
      </c>
      <c r="K75" s="20"/>
      <c r="L75" s="42">
        <f>J75/H75</f>
        <v>1</v>
      </c>
    </row>
    <row r="76" spans="1:12" ht="24">
      <c r="A76" s="7"/>
      <c r="B76" s="77" t="s">
        <v>72</v>
      </c>
      <c r="C76" s="61">
        <v>650</v>
      </c>
      <c r="D76" s="62">
        <v>1</v>
      </c>
      <c r="E76" s="62">
        <v>13</v>
      </c>
      <c r="F76" s="63">
        <v>1020120040</v>
      </c>
      <c r="G76" s="64"/>
      <c r="H76" s="65">
        <f>H77</f>
        <v>0</v>
      </c>
      <c r="I76" s="66"/>
      <c r="J76" s="65"/>
      <c r="K76" s="67"/>
      <c r="L76" s="68"/>
    </row>
    <row r="77" spans="1:12" ht="24">
      <c r="A77" s="7"/>
      <c r="B77" s="27" t="s">
        <v>108</v>
      </c>
      <c r="C77" s="22">
        <v>650</v>
      </c>
      <c r="D77" s="23">
        <v>1</v>
      </c>
      <c r="E77" s="23">
        <v>13</v>
      </c>
      <c r="F77" s="16">
        <v>1020120040</v>
      </c>
      <c r="G77" s="24">
        <v>240</v>
      </c>
      <c r="H77" s="25">
        <f>H78</f>
        <v>0</v>
      </c>
      <c r="I77" s="40"/>
      <c r="J77" s="25"/>
      <c r="K77" s="41"/>
      <c r="L77" s="20"/>
    </row>
    <row r="78" spans="1:12">
      <c r="A78" s="7"/>
      <c r="B78" s="27" t="s">
        <v>164</v>
      </c>
      <c r="C78" s="22">
        <v>650</v>
      </c>
      <c r="D78" s="23">
        <v>1</v>
      </c>
      <c r="E78" s="23">
        <v>13</v>
      </c>
      <c r="F78" s="16">
        <v>1020120040</v>
      </c>
      <c r="G78" s="24">
        <v>244</v>
      </c>
      <c r="H78" s="25">
        <v>0</v>
      </c>
      <c r="I78" s="40"/>
      <c r="J78" s="25"/>
      <c r="K78" s="41"/>
      <c r="L78" s="20"/>
    </row>
    <row r="79" spans="1:12">
      <c r="A79" s="7"/>
      <c r="B79" s="27" t="s">
        <v>137</v>
      </c>
      <c r="C79" s="22">
        <v>650</v>
      </c>
      <c r="D79" s="23">
        <v>1</v>
      </c>
      <c r="E79" s="23">
        <v>13</v>
      </c>
      <c r="F79" s="16" t="s">
        <v>136</v>
      </c>
      <c r="G79" s="24"/>
      <c r="H79" s="25">
        <v>0</v>
      </c>
      <c r="I79" s="40"/>
      <c r="J79" s="25"/>
      <c r="K79" s="41"/>
      <c r="L79" s="20"/>
    </row>
    <row r="80" spans="1:12">
      <c r="A80" s="7"/>
      <c r="B80" s="27" t="s">
        <v>18</v>
      </c>
      <c r="C80" s="22">
        <v>650</v>
      </c>
      <c r="D80" s="23">
        <v>1</v>
      </c>
      <c r="E80" s="23">
        <v>13</v>
      </c>
      <c r="F80" s="16" t="s">
        <v>136</v>
      </c>
      <c r="G80" s="24">
        <v>870</v>
      </c>
      <c r="H80" s="25">
        <v>0</v>
      </c>
      <c r="I80" s="40"/>
      <c r="J80" s="25"/>
      <c r="K80" s="41"/>
      <c r="L80" s="20"/>
    </row>
    <row r="81" spans="1:12" ht="24">
      <c r="A81" s="7"/>
      <c r="B81" s="32" t="s">
        <v>71</v>
      </c>
      <c r="C81" s="22">
        <v>650</v>
      </c>
      <c r="D81" s="23">
        <v>1</v>
      </c>
      <c r="E81" s="23">
        <v>13</v>
      </c>
      <c r="F81" s="31" t="s">
        <v>73</v>
      </c>
      <c r="G81" s="24"/>
      <c r="H81" s="25">
        <f>H82+H84+H86</f>
        <v>0</v>
      </c>
      <c r="I81" s="40"/>
      <c r="J81" s="25"/>
      <c r="K81" s="41"/>
      <c r="L81" s="20"/>
    </row>
    <row r="82" spans="1:12" ht="24">
      <c r="A82" s="7"/>
      <c r="B82" s="27" t="s">
        <v>108</v>
      </c>
      <c r="C82" s="22">
        <v>650</v>
      </c>
      <c r="D82" s="23">
        <v>1</v>
      </c>
      <c r="E82" s="23">
        <v>13</v>
      </c>
      <c r="F82" s="31" t="s">
        <v>73</v>
      </c>
      <c r="G82" s="24">
        <v>240</v>
      </c>
      <c r="H82" s="25">
        <f>H83</f>
        <v>0</v>
      </c>
      <c r="I82" s="40"/>
      <c r="J82" s="25"/>
      <c r="K82" s="41"/>
      <c r="L82" s="20"/>
    </row>
    <row r="83" spans="1:12">
      <c r="A83" s="7"/>
      <c r="B83" s="27" t="s">
        <v>164</v>
      </c>
      <c r="C83" s="22">
        <v>650</v>
      </c>
      <c r="D83" s="23">
        <v>1</v>
      </c>
      <c r="E83" s="23">
        <v>13</v>
      </c>
      <c r="F83" s="31" t="s">
        <v>73</v>
      </c>
      <c r="G83" s="24">
        <v>244</v>
      </c>
      <c r="H83" s="25">
        <v>0</v>
      </c>
      <c r="I83" s="40"/>
      <c r="J83" s="25"/>
      <c r="K83" s="41"/>
      <c r="L83" s="20"/>
    </row>
    <row r="84" spans="1:12">
      <c r="A84" s="7"/>
      <c r="B84" s="27" t="s">
        <v>127</v>
      </c>
      <c r="C84" s="22">
        <v>650</v>
      </c>
      <c r="D84" s="23">
        <v>1</v>
      </c>
      <c r="E84" s="23">
        <v>13</v>
      </c>
      <c r="F84" s="31" t="s">
        <v>73</v>
      </c>
      <c r="G84" s="24">
        <v>830</v>
      </c>
      <c r="H84" s="25">
        <f>H85</f>
        <v>0</v>
      </c>
      <c r="I84" s="40"/>
      <c r="J84" s="25"/>
      <c r="K84" s="41"/>
      <c r="L84" s="20"/>
    </row>
    <row r="85" spans="1:12" ht="72">
      <c r="A85" s="7"/>
      <c r="B85" s="27" t="s">
        <v>128</v>
      </c>
      <c r="C85" s="22">
        <v>650</v>
      </c>
      <c r="D85" s="23">
        <v>1</v>
      </c>
      <c r="E85" s="23">
        <v>13</v>
      </c>
      <c r="F85" s="31" t="s">
        <v>73</v>
      </c>
      <c r="G85" s="24">
        <v>831</v>
      </c>
      <c r="H85" s="25">
        <v>0</v>
      </c>
      <c r="I85" s="40"/>
      <c r="J85" s="25"/>
      <c r="K85" s="41"/>
      <c r="L85" s="20"/>
    </row>
    <row r="86" spans="1:12">
      <c r="A86" s="7"/>
      <c r="B86" s="27" t="s">
        <v>110</v>
      </c>
      <c r="C86" s="22">
        <v>650</v>
      </c>
      <c r="D86" s="23">
        <v>1</v>
      </c>
      <c r="E86" s="23">
        <v>13</v>
      </c>
      <c r="F86" s="31" t="s">
        <v>73</v>
      </c>
      <c r="G86" s="24">
        <v>850</v>
      </c>
      <c r="H86" s="25">
        <f>H87</f>
        <v>0</v>
      </c>
      <c r="I86" s="40"/>
      <c r="J86" s="25"/>
      <c r="K86" s="41"/>
      <c r="L86" s="20"/>
    </row>
    <row r="87" spans="1:12">
      <c r="A87" s="7"/>
      <c r="B87" s="47" t="s">
        <v>63</v>
      </c>
      <c r="C87" s="48">
        <v>650</v>
      </c>
      <c r="D87" s="49">
        <v>1</v>
      </c>
      <c r="E87" s="49">
        <v>13</v>
      </c>
      <c r="F87" s="53" t="s">
        <v>73</v>
      </c>
      <c r="G87" s="50">
        <v>853</v>
      </c>
      <c r="H87" s="51">
        <v>0</v>
      </c>
      <c r="I87" s="52"/>
      <c r="J87" s="51"/>
      <c r="K87" s="46"/>
      <c r="L87" s="45"/>
    </row>
    <row r="88" spans="1:12">
      <c r="A88" s="7"/>
      <c r="B88" s="30" t="s">
        <v>23</v>
      </c>
      <c r="C88" s="22">
        <v>650</v>
      </c>
      <c r="D88" s="23">
        <v>2</v>
      </c>
      <c r="E88" s="16" t="s">
        <v>9</v>
      </c>
      <c r="F88" s="16"/>
      <c r="G88" s="24"/>
      <c r="H88" s="25">
        <f>H89</f>
        <v>787.99999999999989</v>
      </c>
      <c r="I88" s="25">
        <f t="shared" ref="I88:I90" si="23">H88</f>
        <v>787.99999999999989</v>
      </c>
      <c r="J88" s="25">
        <f>J89</f>
        <v>787.99999999999989</v>
      </c>
      <c r="K88" s="79">
        <f>J88</f>
        <v>787.99999999999989</v>
      </c>
      <c r="L88" s="42">
        <f t="shared" ref="L88:L106" si="24">J88/H88</f>
        <v>1</v>
      </c>
    </row>
    <row r="89" spans="1:12">
      <c r="A89" s="7"/>
      <c r="B89" s="32" t="s">
        <v>24</v>
      </c>
      <c r="C89" s="22">
        <v>650</v>
      </c>
      <c r="D89" s="23">
        <v>2</v>
      </c>
      <c r="E89" s="23">
        <v>3</v>
      </c>
      <c r="F89" s="33"/>
      <c r="G89" s="24"/>
      <c r="H89" s="25">
        <f>H90</f>
        <v>787.99999999999989</v>
      </c>
      <c r="I89" s="25">
        <f t="shared" si="23"/>
        <v>787.99999999999989</v>
      </c>
      <c r="J89" s="25">
        <f>J90</f>
        <v>787.99999999999989</v>
      </c>
      <c r="K89" s="79">
        <f t="shared" ref="K89:K95" si="25">J89</f>
        <v>787.99999999999989</v>
      </c>
      <c r="L89" s="42">
        <f t="shared" si="24"/>
        <v>1</v>
      </c>
    </row>
    <row r="90" spans="1:12" ht="24">
      <c r="A90" s="7"/>
      <c r="B90" s="30" t="s">
        <v>25</v>
      </c>
      <c r="C90" s="22">
        <v>650</v>
      </c>
      <c r="D90" s="23">
        <v>2</v>
      </c>
      <c r="E90" s="23">
        <v>3</v>
      </c>
      <c r="F90" s="31" t="s">
        <v>74</v>
      </c>
      <c r="G90" s="24"/>
      <c r="H90" s="25">
        <f>H91+H94</f>
        <v>787.99999999999989</v>
      </c>
      <c r="I90" s="25">
        <f t="shared" si="23"/>
        <v>787.99999999999989</v>
      </c>
      <c r="J90" s="25">
        <f>J91+J94</f>
        <v>787.99999999999989</v>
      </c>
      <c r="K90" s="79">
        <f t="shared" si="25"/>
        <v>787.99999999999989</v>
      </c>
      <c r="L90" s="42">
        <f t="shared" si="24"/>
        <v>1</v>
      </c>
    </row>
    <row r="91" spans="1:12" ht="24">
      <c r="A91" s="7"/>
      <c r="B91" s="21" t="s">
        <v>106</v>
      </c>
      <c r="C91" s="22">
        <v>650</v>
      </c>
      <c r="D91" s="23">
        <v>2</v>
      </c>
      <c r="E91" s="23">
        <v>3</v>
      </c>
      <c r="F91" s="31" t="s">
        <v>74</v>
      </c>
      <c r="G91" s="24">
        <v>120</v>
      </c>
      <c r="H91" s="25">
        <f>H92+H93</f>
        <v>777.59999999999991</v>
      </c>
      <c r="I91" s="25">
        <f>H91</f>
        <v>777.59999999999991</v>
      </c>
      <c r="J91" s="25">
        <f t="shared" ref="J91" si="26">J92+J93</f>
        <v>777.59999999999991</v>
      </c>
      <c r="K91" s="79">
        <f t="shared" si="25"/>
        <v>777.59999999999991</v>
      </c>
      <c r="L91" s="42">
        <f t="shared" si="24"/>
        <v>1</v>
      </c>
    </row>
    <row r="92" spans="1:12">
      <c r="A92" s="7"/>
      <c r="B92" s="27" t="s">
        <v>75</v>
      </c>
      <c r="C92" s="22">
        <v>650</v>
      </c>
      <c r="D92" s="23">
        <v>2</v>
      </c>
      <c r="E92" s="23">
        <v>3</v>
      </c>
      <c r="F92" s="31" t="s">
        <v>74</v>
      </c>
      <c r="G92" s="24">
        <v>121</v>
      </c>
      <c r="H92" s="25">
        <v>597.9</v>
      </c>
      <c r="I92" s="25">
        <f t="shared" ref="I92:I95" si="27">H92</f>
        <v>597.9</v>
      </c>
      <c r="J92" s="25">
        <v>597.9</v>
      </c>
      <c r="K92" s="79">
        <f t="shared" si="25"/>
        <v>597.9</v>
      </c>
      <c r="L92" s="42">
        <f t="shared" si="24"/>
        <v>1</v>
      </c>
    </row>
    <row r="93" spans="1:12" s="10" customFormat="1" ht="36">
      <c r="A93" s="11"/>
      <c r="B93" s="27" t="s">
        <v>64</v>
      </c>
      <c r="C93" s="22">
        <v>650</v>
      </c>
      <c r="D93" s="23">
        <v>2</v>
      </c>
      <c r="E93" s="23">
        <v>3</v>
      </c>
      <c r="F93" s="31" t="s">
        <v>74</v>
      </c>
      <c r="G93" s="24">
        <v>129</v>
      </c>
      <c r="H93" s="25">
        <v>179.7</v>
      </c>
      <c r="I93" s="25">
        <f t="shared" si="27"/>
        <v>179.7</v>
      </c>
      <c r="J93" s="25">
        <v>179.7</v>
      </c>
      <c r="K93" s="79">
        <f t="shared" si="25"/>
        <v>179.7</v>
      </c>
      <c r="L93" s="42">
        <f t="shared" si="24"/>
        <v>1</v>
      </c>
    </row>
    <row r="94" spans="1:12" s="10" customFormat="1" ht="24">
      <c r="A94" s="11"/>
      <c r="B94" s="27" t="s">
        <v>108</v>
      </c>
      <c r="C94" s="22">
        <v>650</v>
      </c>
      <c r="D94" s="23">
        <v>2</v>
      </c>
      <c r="E94" s="23">
        <v>3</v>
      </c>
      <c r="F94" s="31" t="s">
        <v>74</v>
      </c>
      <c r="G94" s="24">
        <v>240</v>
      </c>
      <c r="H94" s="25">
        <f>H95</f>
        <v>10.4</v>
      </c>
      <c r="I94" s="25">
        <f t="shared" si="27"/>
        <v>10.4</v>
      </c>
      <c r="J94" s="25">
        <f t="shared" ref="J94" si="28">J95</f>
        <v>10.4</v>
      </c>
      <c r="K94" s="79">
        <f t="shared" si="25"/>
        <v>10.4</v>
      </c>
      <c r="L94" s="42">
        <f t="shared" si="24"/>
        <v>1</v>
      </c>
    </row>
    <row r="95" spans="1:12">
      <c r="A95" s="7"/>
      <c r="B95" s="27" t="s">
        <v>164</v>
      </c>
      <c r="C95" s="22">
        <v>650</v>
      </c>
      <c r="D95" s="23">
        <v>2</v>
      </c>
      <c r="E95" s="23">
        <v>3</v>
      </c>
      <c r="F95" s="31" t="s">
        <v>74</v>
      </c>
      <c r="G95" s="24">
        <v>244</v>
      </c>
      <c r="H95" s="25">
        <v>10.4</v>
      </c>
      <c r="I95" s="25">
        <f t="shared" si="27"/>
        <v>10.4</v>
      </c>
      <c r="J95" s="25">
        <v>10.4</v>
      </c>
      <c r="K95" s="79">
        <f t="shared" si="25"/>
        <v>10.4</v>
      </c>
      <c r="L95" s="42">
        <f t="shared" si="24"/>
        <v>1</v>
      </c>
    </row>
    <row r="96" spans="1:12" ht="24">
      <c r="A96" s="7"/>
      <c r="B96" s="30" t="s">
        <v>26</v>
      </c>
      <c r="C96" s="22">
        <v>650</v>
      </c>
      <c r="D96" s="23">
        <v>3</v>
      </c>
      <c r="E96" s="16" t="s">
        <v>9</v>
      </c>
      <c r="F96" s="16"/>
      <c r="G96" s="24" t="s">
        <v>12</v>
      </c>
      <c r="H96" s="25">
        <f>H97+H103+H109</f>
        <v>317.2</v>
      </c>
      <c r="I96" s="25">
        <f>I97</f>
        <v>235</v>
      </c>
      <c r="J96" s="25">
        <f>J97+J103+J109</f>
        <v>317.2</v>
      </c>
      <c r="K96" s="79">
        <f>K97</f>
        <v>235</v>
      </c>
      <c r="L96" s="42">
        <f t="shared" si="24"/>
        <v>1</v>
      </c>
    </row>
    <row r="97" spans="1:12">
      <c r="A97" s="7"/>
      <c r="B97" s="30" t="s">
        <v>27</v>
      </c>
      <c r="C97" s="22">
        <v>650</v>
      </c>
      <c r="D97" s="23">
        <v>3</v>
      </c>
      <c r="E97" s="23">
        <v>4</v>
      </c>
      <c r="F97" s="16"/>
      <c r="G97" s="24" t="s">
        <v>12</v>
      </c>
      <c r="H97" s="25">
        <f>H98</f>
        <v>235</v>
      </c>
      <c r="I97" s="25">
        <f>H97</f>
        <v>235</v>
      </c>
      <c r="J97" s="25">
        <f>J98</f>
        <v>235</v>
      </c>
      <c r="K97" s="79">
        <f>J97</f>
        <v>235</v>
      </c>
      <c r="L97" s="42">
        <f t="shared" si="24"/>
        <v>1</v>
      </c>
    </row>
    <row r="98" spans="1:12">
      <c r="A98" s="7"/>
      <c r="B98" s="32" t="s">
        <v>76</v>
      </c>
      <c r="C98" s="22">
        <v>650</v>
      </c>
      <c r="D98" s="23">
        <v>3</v>
      </c>
      <c r="E98" s="23">
        <v>4</v>
      </c>
      <c r="F98" s="16" t="s">
        <v>77</v>
      </c>
      <c r="G98" s="24"/>
      <c r="H98" s="25">
        <f>H99+H101</f>
        <v>235</v>
      </c>
      <c r="I98" s="25">
        <f>H98</f>
        <v>235</v>
      </c>
      <c r="J98" s="25">
        <f>J99+J101</f>
        <v>235</v>
      </c>
      <c r="K98" s="79">
        <f t="shared" ref="K98:K102" si="29">J98</f>
        <v>235</v>
      </c>
      <c r="L98" s="42">
        <f t="shared" si="24"/>
        <v>1</v>
      </c>
    </row>
    <row r="99" spans="1:12" ht="24">
      <c r="A99" s="7"/>
      <c r="B99" s="21" t="s">
        <v>106</v>
      </c>
      <c r="C99" s="22">
        <v>650</v>
      </c>
      <c r="D99" s="23">
        <v>3</v>
      </c>
      <c r="E99" s="23">
        <v>4</v>
      </c>
      <c r="F99" s="16" t="s">
        <v>77</v>
      </c>
      <c r="G99" s="24">
        <v>120</v>
      </c>
      <c r="H99" s="25">
        <f>H100</f>
        <v>5.6</v>
      </c>
      <c r="I99" s="25">
        <f>H99</f>
        <v>5.6</v>
      </c>
      <c r="J99" s="25">
        <f t="shared" ref="J99" si="30">J100</f>
        <v>5.6</v>
      </c>
      <c r="K99" s="79">
        <f t="shared" si="29"/>
        <v>5.6</v>
      </c>
      <c r="L99" s="42">
        <f t="shared" si="24"/>
        <v>1</v>
      </c>
    </row>
    <row r="100" spans="1:12" ht="24">
      <c r="A100" s="7"/>
      <c r="B100" s="27" t="s">
        <v>16</v>
      </c>
      <c r="C100" s="22">
        <v>650</v>
      </c>
      <c r="D100" s="23">
        <v>3</v>
      </c>
      <c r="E100" s="23">
        <v>4</v>
      </c>
      <c r="F100" s="16" t="s">
        <v>77</v>
      </c>
      <c r="G100" s="24">
        <v>122</v>
      </c>
      <c r="H100" s="25">
        <v>5.6</v>
      </c>
      <c r="I100" s="25">
        <f t="shared" ref="I100:I102" si="31">H100</f>
        <v>5.6</v>
      </c>
      <c r="J100" s="25">
        <v>5.6</v>
      </c>
      <c r="K100" s="79">
        <f t="shared" si="29"/>
        <v>5.6</v>
      </c>
      <c r="L100" s="42">
        <f t="shared" si="24"/>
        <v>1</v>
      </c>
    </row>
    <row r="101" spans="1:12" ht="24">
      <c r="A101" s="7"/>
      <c r="B101" s="27" t="s">
        <v>108</v>
      </c>
      <c r="C101" s="22">
        <v>650</v>
      </c>
      <c r="D101" s="23">
        <v>3</v>
      </c>
      <c r="E101" s="23">
        <v>4</v>
      </c>
      <c r="F101" s="16" t="s">
        <v>77</v>
      </c>
      <c r="G101" s="24">
        <v>240</v>
      </c>
      <c r="H101" s="25">
        <f>H102</f>
        <v>229.4</v>
      </c>
      <c r="I101" s="25">
        <f t="shared" si="31"/>
        <v>229.4</v>
      </c>
      <c r="J101" s="25">
        <f t="shared" ref="J101" si="32">J102</f>
        <v>229.4</v>
      </c>
      <c r="K101" s="79">
        <f t="shared" si="29"/>
        <v>229.4</v>
      </c>
      <c r="L101" s="42">
        <f t="shared" si="24"/>
        <v>1</v>
      </c>
    </row>
    <row r="102" spans="1:12">
      <c r="A102" s="7"/>
      <c r="B102" s="27" t="s">
        <v>164</v>
      </c>
      <c r="C102" s="22">
        <v>650</v>
      </c>
      <c r="D102" s="23">
        <v>3</v>
      </c>
      <c r="E102" s="23">
        <v>4</v>
      </c>
      <c r="F102" s="16" t="s">
        <v>77</v>
      </c>
      <c r="G102" s="24">
        <v>244</v>
      </c>
      <c r="H102" s="25">
        <v>229.4</v>
      </c>
      <c r="I102" s="25">
        <f t="shared" si="31"/>
        <v>229.4</v>
      </c>
      <c r="J102" s="25">
        <v>229.4</v>
      </c>
      <c r="K102" s="79">
        <f t="shared" si="29"/>
        <v>229.4</v>
      </c>
      <c r="L102" s="42">
        <f t="shared" si="24"/>
        <v>1</v>
      </c>
    </row>
    <row r="103" spans="1:12" ht="24">
      <c r="A103" s="7"/>
      <c r="B103" s="30" t="s">
        <v>28</v>
      </c>
      <c r="C103" s="22">
        <v>650</v>
      </c>
      <c r="D103" s="23">
        <v>3</v>
      </c>
      <c r="E103" s="23">
        <v>9</v>
      </c>
      <c r="F103" s="16"/>
      <c r="G103" s="24" t="s">
        <v>12</v>
      </c>
      <c r="H103" s="25">
        <f>H104+H107</f>
        <v>57.9</v>
      </c>
      <c r="I103" s="25"/>
      <c r="J103" s="25">
        <f>J104+J107</f>
        <v>57.9</v>
      </c>
      <c r="K103" s="20"/>
      <c r="L103" s="42">
        <f t="shared" si="24"/>
        <v>1</v>
      </c>
    </row>
    <row r="104" spans="1:12" ht="35.25" customHeight="1">
      <c r="A104" s="7"/>
      <c r="B104" s="32" t="s">
        <v>78</v>
      </c>
      <c r="C104" s="22">
        <v>650</v>
      </c>
      <c r="D104" s="23">
        <v>3</v>
      </c>
      <c r="E104" s="23">
        <v>9</v>
      </c>
      <c r="F104" s="16">
        <v>1110320030</v>
      </c>
      <c r="G104" s="24"/>
      <c r="H104" s="25">
        <f>H105</f>
        <v>57.9</v>
      </c>
      <c r="I104" s="25"/>
      <c r="J104" s="25">
        <f>J105</f>
        <v>57.9</v>
      </c>
      <c r="K104" s="20"/>
      <c r="L104" s="42">
        <f t="shared" si="24"/>
        <v>1</v>
      </c>
    </row>
    <row r="105" spans="1:12" ht="27.75" customHeight="1">
      <c r="A105" s="7"/>
      <c r="B105" s="27" t="s">
        <v>108</v>
      </c>
      <c r="C105" s="22">
        <v>650</v>
      </c>
      <c r="D105" s="23">
        <v>3</v>
      </c>
      <c r="E105" s="23">
        <v>9</v>
      </c>
      <c r="F105" s="16">
        <v>1110320030</v>
      </c>
      <c r="G105" s="24">
        <v>240</v>
      </c>
      <c r="H105" s="25">
        <f>H106</f>
        <v>57.9</v>
      </c>
      <c r="I105" s="25"/>
      <c r="J105" s="25">
        <f t="shared" ref="J105" si="33">J106</f>
        <v>57.9</v>
      </c>
      <c r="K105" s="20"/>
      <c r="L105" s="42">
        <f t="shared" si="24"/>
        <v>1</v>
      </c>
    </row>
    <row r="106" spans="1:12">
      <c r="A106" s="7"/>
      <c r="B106" s="27" t="s">
        <v>164</v>
      </c>
      <c r="C106" s="22">
        <v>650</v>
      </c>
      <c r="D106" s="23">
        <v>3</v>
      </c>
      <c r="E106" s="23">
        <v>9</v>
      </c>
      <c r="F106" s="16">
        <v>1110320030</v>
      </c>
      <c r="G106" s="24">
        <v>244</v>
      </c>
      <c r="H106" s="25">
        <v>57.9</v>
      </c>
      <c r="I106" s="25"/>
      <c r="J106" s="25">
        <v>57.9</v>
      </c>
      <c r="K106" s="20"/>
      <c r="L106" s="42">
        <f t="shared" si="24"/>
        <v>1</v>
      </c>
    </row>
    <row r="107" spans="1:12">
      <c r="A107" s="7"/>
      <c r="B107" s="77" t="s">
        <v>118</v>
      </c>
      <c r="C107" s="61">
        <v>650</v>
      </c>
      <c r="D107" s="62">
        <v>3</v>
      </c>
      <c r="E107" s="62">
        <v>9</v>
      </c>
      <c r="F107" s="63" t="s">
        <v>119</v>
      </c>
      <c r="G107" s="64"/>
      <c r="H107" s="65">
        <f>H108</f>
        <v>0</v>
      </c>
      <c r="I107" s="66"/>
      <c r="J107" s="65"/>
      <c r="K107" s="67"/>
      <c r="L107" s="68"/>
    </row>
    <row r="108" spans="1:12">
      <c r="A108" s="7"/>
      <c r="B108" s="47" t="s">
        <v>29</v>
      </c>
      <c r="C108" s="48">
        <v>650</v>
      </c>
      <c r="D108" s="49">
        <v>3</v>
      </c>
      <c r="E108" s="49">
        <v>9</v>
      </c>
      <c r="F108" s="44" t="s">
        <v>119</v>
      </c>
      <c r="G108" s="50">
        <v>360</v>
      </c>
      <c r="H108" s="51">
        <v>0</v>
      </c>
      <c r="I108" s="52"/>
      <c r="J108" s="51"/>
      <c r="K108" s="46"/>
      <c r="L108" s="45"/>
    </row>
    <row r="109" spans="1:12" ht="24">
      <c r="A109" s="7"/>
      <c r="B109" s="27" t="s">
        <v>30</v>
      </c>
      <c r="C109" s="22">
        <v>650</v>
      </c>
      <c r="D109" s="23">
        <v>3</v>
      </c>
      <c r="E109" s="23">
        <v>14</v>
      </c>
      <c r="F109" s="16"/>
      <c r="G109" s="24"/>
      <c r="H109" s="25">
        <f>H110+H113+H116</f>
        <v>24.3</v>
      </c>
      <c r="I109" s="25"/>
      <c r="J109" s="25">
        <f>J110+J113+J116</f>
        <v>24.3</v>
      </c>
      <c r="K109" s="20"/>
      <c r="L109" s="42">
        <f t="shared" ref="L109:L115" si="34">J109/H109</f>
        <v>1</v>
      </c>
    </row>
    <row r="110" spans="1:12" ht="36">
      <c r="A110" s="7"/>
      <c r="B110" s="32" t="s">
        <v>78</v>
      </c>
      <c r="C110" s="22">
        <v>650</v>
      </c>
      <c r="D110" s="23">
        <v>3</v>
      </c>
      <c r="E110" s="23">
        <v>14</v>
      </c>
      <c r="F110" s="16">
        <v>1040382300</v>
      </c>
      <c r="G110" s="24"/>
      <c r="H110" s="25">
        <f>H111</f>
        <v>17</v>
      </c>
      <c r="I110" s="25"/>
      <c r="J110" s="25">
        <f>J111</f>
        <v>17</v>
      </c>
      <c r="K110" s="20"/>
      <c r="L110" s="42">
        <f t="shared" si="34"/>
        <v>1</v>
      </c>
    </row>
    <row r="111" spans="1:12" ht="25.5" customHeight="1">
      <c r="A111" s="7"/>
      <c r="B111" s="27" t="s">
        <v>108</v>
      </c>
      <c r="C111" s="22">
        <v>650</v>
      </c>
      <c r="D111" s="23">
        <v>3</v>
      </c>
      <c r="E111" s="23">
        <v>14</v>
      </c>
      <c r="F111" s="16">
        <v>1040382300</v>
      </c>
      <c r="G111" s="24">
        <v>240</v>
      </c>
      <c r="H111" s="25">
        <f>H112</f>
        <v>17</v>
      </c>
      <c r="I111" s="25"/>
      <c r="J111" s="25">
        <f t="shared" ref="J111" si="35">J112</f>
        <v>17</v>
      </c>
      <c r="K111" s="20"/>
      <c r="L111" s="42">
        <f t="shared" si="34"/>
        <v>1</v>
      </c>
    </row>
    <row r="112" spans="1:12">
      <c r="A112" s="7"/>
      <c r="B112" s="27" t="s">
        <v>164</v>
      </c>
      <c r="C112" s="22">
        <v>650</v>
      </c>
      <c r="D112" s="23">
        <v>3</v>
      </c>
      <c r="E112" s="23">
        <v>14</v>
      </c>
      <c r="F112" s="16">
        <v>1040382300</v>
      </c>
      <c r="G112" s="24">
        <v>244</v>
      </c>
      <c r="H112" s="25">
        <v>17</v>
      </c>
      <c r="I112" s="25"/>
      <c r="J112" s="25">
        <v>17</v>
      </c>
      <c r="K112" s="20"/>
      <c r="L112" s="42">
        <f t="shared" si="34"/>
        <v>1</v>
      </c>
    </row>
    <row r="113" spans="1:12" ht="30" customHeight="1">
      <c r="A113" s="7"/>
      <c r="B113" s="27" t="s">
        <v>154</v>
      </c>
      <c r="C113" s="22">
        <v>650</v>
      </c>
      <c r="D113" s="23">
        <v>3</v>
      </c>
      <c r="E113" s="23">
        <v>14</v>
      </c>
      <c r="F113" s="16" t="s">
        <v>124</v>
      </c>
      <c r="G113" s="24"/>
      <c r="H113" s="25">
        <f>H114</f>
        <v>7.3</v>
      </c>
      <c r="I113" s="25"/>
      <c r="J113" s="25">
        <f t="shared" ref="J113:J114" si="36">J114</f>
        <v>7.3</v>
      </c>
      <c r="K113" s="20"/>
      <c r="L113" s="42">
        <f t="shared" si="34"/>
        <v>1</v>
      </c>
    </row>
    <row r="114" spans="1:12" ht="24">
      <c r="A114" s="7"/>
      <c r="B114" s="27" t="s">
        <v>108</v>
      </c>
      <c r="C114" s="22">
        <v>650</v>
      </c>
      <c r="D114" s="23">
        <v>3</v>
      </c>
      <c r="E114" s="23">
        <v>14</v>
      </c>
      <c r="F114" s="16" t="s">
        <v>124</v>
      </c>
      <c r="G114" s="24">
        <v>240</v>
      </c>
      <c r="H114" s="25">
        <f>H115</f>
        <v>7.3</v>
      </c>
      <c r="I114" s="25"/>
      <c r="J114" s="25">
        <f t="shared" si="36"/>
        <v>7.3</v>
      </c>
      <c r="K114" s="20"/>
      <c r="L114" s="42">
        <f t="shared" si="34"/>
        <v>1</v>
      </c>
    </row>
    <row r="115" spans="1:12">
      <c r="A115" s="7"/>
      <c r="B115" s="27" t="s">
        <v>164</v>
      </c>
      <c r="C115" s="22">
        <v>650</v>
      </c>
      <c r="D115" s="23">
        <v>3</v>
      </c>
      <c r="E115" s="23">
        <v>14</v>
      </c>
      <c r="F115" s="16" t="s">
        <v>124</v>
      </c>
      <c r="G115" s="24">
        <v>244</v>
      </c>
      <c r="H115" s="25">
        <v>7.3</v>
      </c>
      <c r="I115" s="25"/>
      <c r="J115" s="25">
        <v>7.3</v>
      </c>
      <c r="K115" s="20"/>
      <c r="L115" s="42">
        <f t="shared" si="34"/>
        <v>1</v>
      </c>
    </row>
    <row r="116" spans="1:12" ht="24">
      <c r="A116" s="7"/>
      <c r="B116" s="60" t="s">
        <v>71</v>
      </c>
      <c r="C116" s="61">
        <v>650</v>
      </c>
      <c r="D116" s="62">
        <v>3</v>
      </c>
      <c r="E116" s="62">
        <v>14</v>
      </c>
      <c r="F116" s="63" t="s">
        <v>139</v>
      </c>
      <c r="G116" s="64"/>
      <c r="H116" s="65">
        <f>H117</f>
        <v>0</v>
      </c>
      <c r="I116" s="65">
        <f t="shared" ref="I116:J117" si="37">I117</f>
        <v>0</v>
      </c>
      <c r="J116" s="65">
        <f t="shared" si="37"/>
        <v>0</v>
      </c>
      <c r="K116" s="67"/>
      <c r="L116" s="68"/>
    </row>
    <row r="117" spans="1:12" ht="24">
      <c r="A117" s="7"/>
      <c r="B117" s="27" t="s">
        <v>108</v>
      </c>
      <c r="C117" s="22">
        <v>650</v>
      </c>
      <c r="D117" s="23">
        <v>3</v>
      </c>
      <c r="E117" s="23">
        <v>14</v>
      </c>
      <c r="F117" s="16" t="s">
        <v>139</v>
      </c>
      <c r="G117" s="24">
        <v>240</v>
      </c>
      <c r="H117" s="25">
        <f>H118</f>
        <v>0</v>
      </c>
      <c r="I117" s="25">
        <f t="shared" si="37"/>
        <v>0</v>
      </c>
      <c r="J117" s="25">
        <f t="shared" si="37"/>
        <v>0</v>
      </c>
      <c r="K117" s="41"/>
      <c r="L117" s="20"/>
    </row>
    <row r="118" spans="1:12">
      <c r="A118" s="7"/>
      <c r="B118" s="47" t="s">
        <v>164</v>
      </c>
      <c r="C118" s="48">
        <v>650</v>
      </c>
      <c r="D118" s="49">
        <v>3</v>
      </c>
      <c r="E118" s="49">
        <v>14</v>
      </c>
      <c r="F118" s="44" t="s">
        <v>139</v>
      </c>
      <c r="G118" s="50">
        <v>244</v>
      </c>
      <c r="H118" s="51">
        <v>0</v>
      </c>
      <c r="I118" s="52"/>
      <c r="J118" s="51"/>
      <c r="K118" s="46"/>
      <c r="L118" s="45"/>
    </row>
    <row r="119" spans="1:12" ht="13.5" customHeight="1">
      <c r="A119" s="7"/>
      <c r="B119" s="30" t="s">
        <v>31</v>
      </c>
      <c r="C119" s="22">
        <v>650</v>
      </c>
      <c r="D119" s="16" t="s">
        <v>32</v>
      </c>
      <c r="E119" s="16" t="s">
        <v>9</v>
      </c>
      <c r="F119" s="16"/>
      <c r="G119" s="24" t="s">
        <v>12</v>
      </c>
      <c r="H119" s="25">
        <f>H120+H129+H139+H146+H150</f>
        <v>13910.4</v>
      </c>
      <c r="I119" s="25"/>
      <c r="J119" s="25">
        <f>J120+J129+J139+J146+J150</f>
        <v>12617.7</v>
      </c>
      <c r="K119" s="20"/>
      <c r="L119" s="42">
        <f t="shared" ref="L119:L130" si="38">J119/H119</f>
        <v>0.90706953071083518</v>
      </c>
    </row>
    <row r="120" spans="1:12">
      <c r="A120" s="7"/>
      <c r="B120" s="30" t="s">
        <v>33</v>
      </c>
      <c r="C120" s="22">
        <v>650</v>
      </c>
      <c r="D120" s="16" t="s">
        <v>32</v>
      </c>
      <c r="E120" s="16" t="s">
        <v>34</v>
      </c>
      <c r="F120" s="16"/>
      <c r="G120" s="24" t="s">
        <v>12</v>
      </c>
      <c r="H120" s="25">
        <f>H121+H125</f>
        <v>2293.1</v>
      </c>
      <c r="I120" s="25"/>
      <c r="J120" s="25">
        <f>J121+J125</f>
        <v>2113.1</v>
      </c>
      <c r="K120" s="20"/>
      <c r="L120" s="42">
        <f t="shared" si="38"/>
        <v>0.9215036413588592</v>
      </c>
    </row>
    <row r="121" spans="1:12" ht="35.25" customHeight="1">
      <c r="A121" s="7"/>
      <c r="B121" s="32" t="s">
        <v>79</v>
      </c>
      <c r="C121" s="22">
        <v>650</v>
      </c>
      <c r="D121" s="16" t="s">
        <v>32</v>
      </c>
      <c r="E121" s="16" t="s">
        <v>34</v>
      </c>
      <c r="F121" s="16" t="s">
        <v>100</v>
      </c>
      <c r="G121" s="24"/>
      <c r="H121" s="25">
        <f>H122</f>
        <v>867.8</v>
      </c>
      <c r="I121" s="25"/>
      <c r="J121" s="25">
        <f>J122</f>
        <v>687.8</v>
      </c>
      <c r="K121" s="20"/>
      <c r="L121" s="42">
        <f t="shared" si="38"/>
        <v>0.79257893523853418</v>
      </c>
    </row>
    <row r="122" spans="1:12" ht="13.5" customHeight="1">
      <c r="A122" s="7"/>
      <c r="B122" s="27" t="s">
        <v>115</v>
      </c>
      <c r="C122" s="22">
        <v>650</v>
      </c>
      <c r="D122" s="16" t="s">
        <v>32</v>
      </c>
      <c r="E122" s="16" t="s">
        <v>34</v>
      </c>
      <c r="F122" s="16" t="s">
        <v>100</v>
      </c>
      <c r="G122" s="24">
        <v>110</v>
      </c>
      <c r="H122" s="25">
        <f>H123+H124</f>
        <v>867.8</v>
      </c>
      <c r="I122" s="25"/>
      <c r="J122" s="25">
        <f t="shared" ref="J122" si="39">J123+J124</f>
        <v>687.8</v>
      </c>
      <c r="K122" s="20"/>
      <c r="L122" s="42">
        <f t="shared" si="38"/>
        <v>0.79257893523853418</v>
      </c>
    </row>
    <row r="123" spans="1:12">
      <c r="A123" s="7"/>
      <c r="B123" s="27" t="s">
        <v>116</v>
      </c>
      <c r="C123" s="22">
        <v>650</v>
      </c>
      <c r="D123" s="16" t="s">
        <v>32</v>
      </c>
      <c r="E123" s="16" t="s">
        <v>34</v>
      </c>
      <c r="F123" s="16" t="s">
        <v>100</v>
      </c>
      <c r="G123" s="24">
        <v>111</v>
      </c>
      <c r="H123" s="25">
        <v>666.5</v>
      </c>
      <c r="I123" s="25"/>
      <c r="J123" s="25">
        <v>528.29999999999995</v>
      </c>
      <c r="K123" s="20"/>
      <c r="L123" s="42">
        <f t="shared" si="38"/>
        <v>0.79264816204051003</v>
      </c>
    </row>
    <row r="124" spans="1:12" ht="29.25" customHeight="1">
      <c r="A124" s="7"/>
      <c r="B124" s="27" t="s">
        <v>113</v>
      </c>
      <c r="C124" s="22">
        <v>650</v>
      </c>
      <c r="D124" s="16" t="s">
        <v>32</v>
      </c>
      <c r="E124" s="16" t="s">
        <v>34</v>
      </c>
      <c r="F124" s="16" t="s">
        <v>100</v>
      </c>
      <c r="G124" s="24">
        <v>119</v>
      </c>
      <c r="H124" s="25">
        <v>201.3</v>
      </c>
      <c r="I124" s="25"/>
      <c r="J124" s="25">
        <v>159.5</v>
      </c>
      <c r="K124" s="20"/>
      <c r="L124" s="42">
        <f t="shared" si="38"/>
        <v>0.79234972677595628</v>
      </c>
    </row>
    <row r="125" spans="1:12" ht="33.75" customHeight="1">
      <c r="A125" s="7"/>
      <c r="B125" s="27" t="s">
        <v>153</v>
      </c>
      <c r="C125" s="22">
        <v>650</v>
      </c>
      <c r="D125" s="16" t="s">
        <v>32</v>
      </c>
      <c r="E125" s="16" t="s">
        <v>34</v>
      </c>
      <c r="F125" s="16" t="s">
        <v>125</v>
      </c>
      <c r="G125" s="24"/>
      <c r="H125" s="25">
        <f>SUM(H127:H128)</f>
        <v>1425.3</v>
      </c>
      <c r="I125" s="25"/>
      <c r="J125" s="25">
        <f t="shared" ref="J125" si="40">SUM(J127:J128)</f>
        <v>1425.3</v>
      </c>
      <c r="K125" s="20"/>
      <c r="L125" s="42">
        <f t="shared" si="38"/>
        <v>1</v>
      </c>
    </row>
    <row r="126" spans="1:12">
      <c r="A126" s="7"/>
      <c r="B126" s="27" t="s">
        <v>115</v>
      </c>
      <c r="C126" s="22">
        <v>650</v>
      </c>
      <c r="D126" s="16" t="s">
        <v>32</v>
      </c>
      <c r="E126" s="16" t="s">
        <v>34</v>
      </c>
      <c r="F126" s="16" t="s">
        <v>125</v>
      </c>
      <c r="G126" s="24">
        <v>110</v>
      </c>
      <c r="H126" s="25">
        <f>H127+H128</f>
        <v>1425.3</v>
      </c>
      <c r="I126" s="25"/>
      <c r="J126" s="25">
        <f t="shared" ref="J126" si="41">J127+J128</f>
        <v>1425.3</v>
      </c>
      <c r="K126" s="20"/>
      <c r="L126" s="42">
        <f t="shared" si="38"/>
        <v>1</v>
      </c>
    </row>
    <row r="127" spans="1:12">
      <c r="A127" s="7"/>
      <c r="B127" s="27" t="s">
        <v>116</v>
      </c>
      <c r="C127" s="22">
        <v>650</v>
      </c>
      <c r="D127" s="16" t="s">
        <v>32</v>
      </c>
      <c r="E127" s="16" t="s">
        <v>34</v>
      </c>
      <c r="F127" s="16" t="s">
        <v>125</v>
      </c>
      <c r="G127" s="24">
        <v>111</v>
      </c>
      <c r="H127" s="25">
        <v>1093.8</v>
      </c>
      <c r="I127" s="25"/>
      <c r="J127" s="25">
        <v>1093.8</v>
      </c>
      <c r="K127" s="20"/>
      <c r="L127" s="42">
        <f t="shared" si="38"/>
        <v>1</v>
      </c>
    </row>
    <row r="128" spans="1:12" ht="27" customHeight="1">
      <c r="A128" s="7"/>
      <c r="B128" s="27" t="s">
        <v>113</v>
      </c>
      <c r="C128" s="22">
        <v>650</v>
      </c>
      <c r="D128" s="16" t="s">
        <v>32</v>
      </c>
      <c r="E128" s="16" t="s">
        <v>34</v>
      </c>
      <c r="F128" s="16" t="s">
        <v>125</v>
      </c>
      <c r="G128" s="24">
        <v>119</v>
      </c>
      <c r="H128" s="25">
        <v>331.5</v>
      </c>
      <c r="I128" s="25"/>
      <c r="J128" s="25">
        <v>331.5</v>
      </c>
      <c r="K128" s="20"/>
      <c r="L128" s="42">
        <f t="shared" si="38"/>
        <v>1</v>
      </c>
    </row>
    <row r="129" spans="1:12">
      <c r="A129" s="7"/>
      <c r="B129" s="30" t="s">
        <v>36</v>
      </c>
      <c r="C129" s="22">
        <v>650</v>
      </c>
      <c r="D129" s="16" t="s">
        <v>32</v>
      </c>
      <c r="E129" s="16" t="s">
        <v>37</v>
      </c>
      <c r="F129" s="16"/>
      <c r="G129" s="24" t="s">
        <v>12</v>
      </c>
      <c r="H129" s="25">
        <f>H130+H134+H136</f>
        <v>2180</v>
      </c>
      <c r="I129" s="25"/>
      <c r="J129" s="25">
        <f>J130+J134+J136</f>
        <v>2180</v>
      </c>
      <c r="K129" s="20"/>
      <c r="L129" s="42">
        <f t="shared" si="38"/>
        <v>1</v>
      </c>
    </row>
    <row r="130" spans="1:12">
      <c r="A130" s="7"/>
      <c r="B130" s="32" t="s">
        <v>80</v>
      </c>
      <c r="C130" s="22">
        <v>650</v>
      </c>
      <c r="D130" s="16" t="s">
        <v>32</v>
      </c>
      <c r="E130" s="16" t="s">
        <v>37</v>
      </c>
      <c r="F130" s="16">
        <v>1510161100</v>
      </c>
      <c r="G130" s="24"/>
      <c r="H130" s="25">
        <f>H131+H133</f>
        <v>1800</v>
      </c>
      <c r="I130" s="25"/>
      <c r="J130" s="25">
        <f>J131+J133</f>
        <v>1800</v>
      </c>
      <c r="K130" s="20"/>
      <c r="L130" s="42">
        <f t="shared" si="38"/>
        <v>1</v>
      </c>
    </row>
    <row r="131" spans="1:12" ht="24">
      <c r="A131" s="7"/>
      <c r="B131" s="60" t="s">
        <v>108</v>
      </c>
      <c r="C131" s="61">
        <v>650</v>
      </c>
      <c r="D131" s="63" t="s">
        <v>32</v>
      </c>
      <c r="E131" s="63" t="s">
        <v>37</v>
      </c>
      <c r="F131" s="63">
        <v>1510161100</v>
      </c>
      <c r="G131" s="64">
        <v>240</v>
      </c>
      <c r="H131" s="65">
        <f>H132</f>
        <v>0</v>
      </c>
      <c r="I131" s="65">
        <f t="shared" ref="I131:J131" si="42">I132</f>
        <v>0</v>
      </c>
      <c r="J131" s="65">
        <f t="shared" si="42"/>
        <v>0</v>
      </c>
      <c r="K131" s="67"/>
      <c r="L131" s="68"/>
    </row>
    <row r="132" spans="1:12">
      <c r="A132" s="7"/>
      <c r="B132" s="47" t="s">
        <v>164</v>
      </c>
      <c r="C132" s="48">
        <v>650</v>
      </c>
      <c r="D132" s="44" t="s">
        <v>32</v>
      </c>
      <c r="E132" s="44" t="s">
        <v>37</v>
      </c>
      <c r="F132" s="44">
        <v>1510161100</v>
      </c>
      <c r="G132" s="50">
        <v>244</v>
      </c>
      <c r="H132" s="51">
        <v>0</v>
      </c>
      <c r="I132" s="52"/>
      <c r="J132" s="51">
        <v>0</v>
      </c>
      <c r="K132" s="46"/>
      <c r="L132" s="45"/>
    </row>
    <row r="133" spans="1:12" ht="36">
      <c r="A133" s="7"/>
      <c r="B133" s="27" t="s">
        <v>102</v>
      </c>
      <c r="C133" s="22">
        <v>650</v>
      </c>
      <c r="D133" s="16" t="s">
        <v>32</v>
      </c>
      <c r="E133" s="16" t="s">
        <v>37</v>
      </c>
      <c r="F133" s="16">
        <v>1510161100</v>
      </c>
      <c r="G133" s="24">
        <v>810</v>
      </c>
      <c r="H133" s="25">
        <v>1800</v>
      </c>
      <c r="I133" s="25"/>
      <c r="J133" s="25">
        <v>1800</v>
      </c>
      <c r="K133" s="20"/>
      <c r="L133" s="42">
        <f t="shared" ref="L133:L139" si="43">J133/H133</f>
        <v>1</v>
      </c>
    </row>
    <row r="134" spans="1:12" ht="48">
      <c r="A134" s="7"/>
      <c r="B134" s="32" t="s">
        <v>67</v>
      </c>
      <c r="C134" s="22">
        <v>650</v>
      </c>
      <c r="D134" s="16" t="s">
        <v>32</v>
      </c>
      <c r="E134" s="16" t="s">
        <v>37</v>
      </c>
      <c r="F134" s="16" t="s">
        <v>122</v>
      </c>
      <c r="G134" s="24"/>
      <c r="H134" s="25">
        <f>H135</f>
        <v>280</v>
      </c>
      <c r="I134" s="25"/>
      <c r="J134" s="25">
        <f t="shared" ref="J134" si="44">J135</f>
        <v>280</v>
      </c>
      <c r="K134" s="20"/>
      <c r="L134" s="42">
        <f t="shared" si="43"/>
        <v>1</v>
      </c>
    </row>
    <row r="135" spans="1:12">
      <c r="A135" s="7"/>
      <c r="B135" s="27" t="s">
        <v>121</v>
      </c>
      <c r="C135" s="22">
        <v>650</v>
      </c>
      <c r="D135" s="16" t="s">
        <v>32</v>
      </c>
      <c r="E135" s="16" t="s">
        <v>37</v>
      </c>
      <c r="F135" s="16" t="s">
        <v>122</v>
      </c>
      <c r="G135" s="24">
        <v>540</v>
      </c>
      <c r="H135" s="25">
        <v>280</v>
      </c>
      <c r="I135" s="25"/>
      <c r="J135" s="25">
        <v>280</v>
      </c>
      <c r="K135" s="20"/>
      <c r="L135" s="42">
        <f t="shared" si="43"/>
        <v>1</v>
      </c>
    </row>
    <row r="136" spans="1:12" ht="24">
      <c r="A136" s="7"/>
      <c r="B136" s="27" t="s">
        <v>71</v>
      </c>
      <c r="C136" s="22">
        <v>650</v>
      </c>
      <c r="D136" s="16" t="s">
        <v>32</v>
      </c>
      <c r="E136" s="16" t="s">
        <v>37</v>
      </c>
      <c r="F136" s="16" t="s">
        <v>140</v>
      </c>
      <c r="G136" s="24"/>
      <c r="H136" s="25">
        <f>H137</f>
        <v>100</v>
      </c>
      <c r="I136" s="25"/>
      <c r="J136" s="25">
        <f t="shared" ref="J136:J137" si="45">J137</f>
        <v>100</v>
      </c>
      <c r="K136" s="20"/>
      <c r="L136" s="42">
        <f t="shared" si="43"/>
        <v>1</v>
      </c>
    </row>
    <row r="137" spans="1:12" ht="24">
      <c r="A137" s="7"/>
      <c r="B137" s="27" t="s">
        <v>108</v>
      </c>
      <c r="C137" s="22">
        <v>650</v>
      </c>
      <c r="D137" s="16" t="s">
        <v>32</v>
      </c>
      <c r="E137" s="16" t="s">
        <v>37</v>
      </c>
      <c r="F137" s="16" t="s">
        <v>140</v>
      </c>
      <c r="G137" s="24">
        <v>240</v>
      </c>
      <c r="H137" s="25">
        <f>H138</f>
        <v>100</v>
      </c>
      <c r="I137" s="25"/>
      <c r="J137" s="25">
        <f t="shared" si="45"/>
        <v>100</v>
      </c>
      <c r="K137" s="20"/>
      <c r="L137" s="42">
        <f t="shared" si="43"/>
        <v>1</v>
      </c>
    </row>
    <row r="138" spans="1:12">
      <c r="A138" s="7"/>
      <c r="B138" s="27" t="s">
        <v>164</v>
      </c>
      <c r="C138" s="22">
        <v>650</v>
      </c>
      <c r="D138" s="16" t="s">
        <v>32</v>
      </c>
      <c r="E138" s="16" t="s">
        <v>37</v>
      </c>
      <c r="F138" s="16" t="s">
        <v>140</v>
      </c>
      <c r="G138" s="24">
        <v>244</v>
      </c>
      <c r="H138" s="25">
        <v>100</v>
      </c>
      <c r="I138" s="25"/>
      <c r="J138" s="25">
        <v>100</v>
      </c>
      <c r="K138" s="20"/>
      <c r="L138" s="42">
        <f t="shared" si="43"/>
        <v>1</v>
      </c>
    </row>
    <row r="139" spans="1:12">
      <c r="A139" s="7"/>
      <c r="B139" s="30" t="s">
        <v>38</v>
      </c>
      <c r="C139" s="22">
        <v>650</v>
      </c>
      <c r="D139" s="16" t="s">
        <v>32</v>
      </c>
      <c r="E139" s="16" t="s">
        <v>39</v>
      </c>
      <c r="F139" s="16"/>
      <c r="G139" s="24" t="s">
        <v>12</v>
      </c>
      <c r="H139" s="25">
        <f>H140+H143</f>
        <v>8910</v>
      </c>
      <c r="I139" s="25"/>
      <c r="J139" s="25">
        <f>J140+J143</f>
        <v>7830.9</v>
      </c>
      <c r="K139" s="20"/>
      <c r="L139" s="42">
        <f t="shared" si="43"/>
        <v>0.87888888888888883</v>
      </c>
    </row>
    <row r="140" spans="1:12" ht="48">
      <c r="A140" s="7"/>
      <c r="B140" s="60" t="s">
        <v>97</v>
      </c>
      <c r="C140" s="61">
        <v>650</v>
      </c>
      <c r="D140" s="63" t="s">
        <v>32</v>
      </c>
      <c r="E140" s="63" t="s">
        <v>39</v>
      </c>
      <c r="F140" s="63" t="s">
        <v>117</v>
      </c>
      <c r="G140" s="64"/>
      <c r="H140" s="65">
        <f>H141</f>
        <v>0</v>
      </c>
      <c r="I140" s="66"/>
      <c r="J140" s="65"/>
      <c r="K140" s="67"/>
      <c r="L140" s="68"/>
    </row>
    <row r="141" spans="1:12" ht="24">
      <c r="A141" s="7"/>
      <c r="B141" s="27" t="s">
        <v>108</v>
      </c>
      <c r="C141" s="22">
        <v>650</v>
      </c>
      <c r="D141" s="16" t="s">
        <v>32</v>
      </c>
      <c r="E141" s="16" t="s">
        <v>39</v>
      </c>
      <c r="F141" s="16" t="s">
        <v>117</v>
      </c>
      <c r="G141" s="24">
        <v>240</v>
      </c>
      <c r="H141" s="25">
        <f>H142</f>
        <v>0</v>
      </c>
      <c r="I141" s="40"/>
      <c r="J141" s="25"/>
      <c r="K141" s="41"/>
      <c r="L141" s="20"/>
    </row>
    <row r="142" spans="1:12" ht="29.25" customHeight="1">
      <c r="A142" s="7"/>
      <c r="B142" s="47" t="s">
        <v>164</v>
      </c>
      <c r="C142" s="48">
        <v>650</v>
      </c>
      <c r="D142" s="44" t="s">
        <v>32</v>
      </c>
      <c r="E142" s="44" t="s">
        <v>39</v>
      </c>
      <c r="F142" s="44" t="s">
        <v>117</v>
      </c>
      <c r="G142" s="50">
        <v>244</v>
      </c>
      <c r="H142" s="51">
        <v>0</v>
      </c>
      <c r="I142" s="52"/>
      <c r="J142" s="51"/>
      <c r="K142" s="46"/>
      <c r="L142" s="45"/>
    </row>
    <row r="143" spans="1:12" ht="24">
      <c r="A143" s="7"/>
      <c r="B143" s="27" t="s">
        <v>71</v>
      </c>
      <c r="C143" s="22">
        <v>650</v>
      </c>
      <c r="D143" s="16" t="s">
        <v>32</v>
      </c>
      <c r="E143" s="16" t="s">
        <v>39</v>
      </c>
      <c r="F143" s="16" t="s">
        <v>155</v>
      </c>
      <c r="G143" s="24"/>
      <c r="H143" s="25">
        <f>H144</f>
        <v>8910</v>
      </c>
      <c r="I143" s="25"/>
      <c r="J143" s="25">
        <f>J144</f>
        <v>7830.9</v>
      </c>
      <c r="K143" s="20"/>
      <c r="L143" s="42">
        <f t="shared" ref="L143:L149" si="46">J143/H143</f>
        <v>0.87888888888888883</v>
      </c>
    </row>
    <row r="144" spans="1:12" ht="24">
      <c r="A144" s="7"/>
      <c r="B144" s="27" t="s">
        <v>108</v>
      </c>
      <c r="C144" s="22">
        <v>650</v>
      </c>
      <c r="D144" s="16" t="s">
        <v>32</v>
      </c>
      <c r="E144" s="16" t="s">
        <v>39</v>
      </c>
      <c r="F144" s="16" t="s">
        <v>155</v>
      </c>
      <c r="G144" s="24">
        <v>240</v>
      </c>
      <c r="H144" s="25">
        <f>H145</f>
        <v>8910</v>
      </c>
      <c r="I144" s="25"/>
      <c r="J144" s="25">
        <f t="shared" ref="J144" si="47">J145</f>
        <v>7830.9</v>
      </c>
      <c r="K144" s="20"/>
      <c r="L144" s="42">
        <f t="shared" si="46"/>
        <v>0.87888888888888883</v>
      </c>
    </row>
    <row r="145" spans="1:12">
      <c r="A145" s="7"/>
      <c r="B145" s="27" t="s">
        <v>164</v>
      </c>
      <c r="C145" s="22">
        <v>650</v>
      </c>
      <c r="D145" s="16" t="s">
        <v>32</v>
      </c>
      <c r="E145" s="16" t="s">
        <v>39</v>
      </c>
      <c r="F145" s="16" t="s">
        <v>155</v>
      </c>
      <c r="G145" s="24">
        <v>244</v>
      </c>
      <c r="H145" s="25">
        <v>8910</v>
      </c>
      <c r="I145" s="25"/>
      <c r="J145" s="25">
        <v>7830.9</v>
      </c>
      <c r="K145" s="20"/>
      <c r="L145" s="42">
        <f t="shared" si="46"/>
        <v>0.87888888888888883</v>
      </c>
    </row>
    <row r="146" spans="1:12">
      <c r="A146" s="7"/>
      <c r="B146" s="30" t="s">
        <v>40</v>
      </c>
      <c r="C146" s="22">
        <v>650</v>
      </c>
      <c r="D146" s="16" t="s">
        <v>32</v>
      </c>
      <c r="E146" s="16" t="s">
        <v>41</v>
      </c>
      <c r="F146" s="16"/>
      <c r="G146" s="24" t="s">
        <v>12</v>
      </c>
      <c r="H146" s="25">
        <f>H147</f>
        <v>527.29999999999995</v>
      </c>
      <c r="I146" s="25"/>
      <c r="J146" s="25">
        <f>J147</f>
        <v>493.7</v>
      </c>
      <c r="K146" s="20"/>
      <c r="L146" s="42">
        <f t="shared" si="46"/>
        <v>0.93627915797458761</v>
      </c>
    </row>
    <row r="147" spans="1:12">
      <c r="A147" s="7"/>
      <c r="B147" s="32" t="s">
        <v>42</v>
      </c>
      <c r="C147" s="22">
        <v>650</v>
      </c>
      <c r="D147" s="16" t="s">
        <v>32</v>
      </c>
      <c r="E147" s="16" t="s">
        <v>41</v>
      </c>
      <c r="F147" s="16">
        <v>1410120070</v>
      </c>
      <c r="G147" s="20"/>
      <c r="H147" s="25">
        <f>H148</f>
        <v>527.29999999999995</v>
      </c>
      <c r="I147" s="25"/>
      <c r="J147" s="25">
        <f>J148</f>
        <v>493.7</v>
      </c>
      <c r="K147" s="20"/>
      <c r="L147" s="42">
        <f t="shared" si="46"/>
        <v>0.93627915797458761</v>
      </c>
    </row>
    <row r="148" spans="1:12" ht="24">
      <c r="A148" s="7"/>
      <c r="B148" s="27" t="s">
        <v>108</v>
      </c>
      <c r="C148" s="22">
        <v>650</v>
      </c>
      <c r="D148" s="16" t="s">
        <v>32</v>
      </c>
      <c r="E148" s="16" t="s">
        <v>41</v>
      </c>
      <c r="F148" s="16">
        <v>1410120070</v>
      </c>
      <c r="G148" s="24">
        <v>240</v>
      </c>
      <c r="H148" s="25">
        <f>H149</f>
        <v>527.29999999999995</v>
      </c>
      <c r="I148" s="25"/>
      <c r="J148" s="25">
        <f t="shared" ref="J148" si="48">J149</f>
        <v>493.7</v>
      </c>
      <c r="K148" s="20"/>
      <c r="L148" s="42">
        <f t="shared" si="46"/>
        <v>0.93627915797458761</v>
      </c>
    </row>
    <row r="149" spans="1:12">
      <c r="A149" s="7"/>
      <c r="B149" s="27" t="s">
        <v>164</v>
      </c>
      <c r="C149" s="22">
        <v>650</v>
      </c>
      <c r="D149" s="16" t="s">
        <v>32</v>
      </c>
      <c r="E149" s="16" t="s">
        <v>41</v>
      </c>
      <c r="F149" s="16">
        <v>1410120070</v>
      </c>
      <c r="G149" s="24">
        <v>244</v>
      </c>
      <c r="H149" s="25">
        <v>527.29999999999995</v>
      </c>
      <c r="I149" s="25"/>
      <c r="J149" s="25">
        <v>493.7</v>
      </c>
      <c r="K149" s="20"/>
      <c r="L149" s="42">
        <f t="shared" si="46"/>
        <v>0.93627915797458761</v>
      </c>
    </row>
    <row r="150" spans="1:12">
      <c r="A150" s="7"/>
      <c r="B150" s="60" t="s">
        <v>43</v>
      </c>
      <c r="C150" s="61">
        <v>650</v>
      </c>
      <c r="D150" s="63" t="s">
        <v>32</v>
      </c>
      <c r="E150" s="63" t="s">
        <v>44</v>
      </c>
      <c r="F150" s="63"/>
      <c r="G150" s="64"/>
      <c r="H150" s="65">
        <f>H151</f>
        <v>0</v>
      </c>
      <c r="I150" s="66"/>
      <c r="J150" s="65"/>
      <c r="K150" s="67"/>
      <c r="L150" s="68"/>
    </row>
    <row r="151" spans="1:12" ht="39" customHeight="1">
      <c r="A151" s="7"/>
      <c r="B151" s="32" t="s">
        <v>71</v>
      </c>
      <c r="C151" s="22">
        <v>650</v>
      </c>
      <c r="D151" s="16" t="s">
        <v>32</v>
      </c>
      <c r="E151" s="16" t="s">
        <v>44</v>
      </c>
      <c r="F151" s="16">
        <v>1330299990</v>
      </c>
      <c r="G151" s="24"/>
      <c r="H151" s="25">
        <f>H152</f>
        <v>0</v>
      </c>
      <c r="I151" s="40"/>
      <c r="J151" s="25"/>
      <c r="K151" s="41"/>
      <c r="L151" s="20"/>
    </row>
    <row r="152" spans="1:12" ht="36">
      <c r="A152" s="7"/>
      <c r="B152" s="47" t="s">
        <v>102</v>
      </c>
      <c r="C152" s="48">
        <v>650</v>
      </c>
      <c r="D152" s="44" t="s">
        <v>32</v>
      </c>
      <c r="E152" s="44" t="s">
        <v>44</v>
      </c>
      <c r="F152" s="44">
        <v>1330299990</v>
      </c>
      <c r="G152" s="50">
        <v>810</v>
      </c>
      <c r="H152" s="51">
        <v>0</v>
      </c>
      <c r="I152" s="52"/>
      <c r="J152" s="51"/>
      <c r="K152" s="46"/>
      <c r="L152" s="45"/>
    </row>
    <row r="153" spans="1:12">
      <c r="A153" s="7"/>
      <c r="B153" s="30" t="s">
        <v>45</v>
      </c>
      <c r="C153" s="22">
        <v>650</v>
      </c>
      <c r="D153" s="16" t="s">
        <v>46</v>
      </c>
      <c r="E153" s="16" t="s">
        <v>9</v>
      </c>
      <c r="F153" s="16"/>
      <c r="G153" s="24"/>
      <c r="H153" s="25">
        <f>H154+H167+H185</f>
        <v>25706.400000000001</v>
      </c>
      <c r="I153" s="25"/>
      <c r="J153" s="25">
        <f t="shared" ref="J153" si="49">J154+J167+J185</f>
        <v>24021.200000000001</v>
      </c>
      <c r="K153" s="20"/>
      <c r="L153" s="42">
        <f t="shared" ref="L153:L154" si="50">J153/H153</f>
        <v>0.93444434070892846</v>
      </c>
    </row>
    <row r="154" spans="1:12">
      <c r="A154" s="7"/>
      <c r="B154" s="30" t="s">
        <v>47</v>
      </c>
      <c r="C154" s="22">
        <v>650</v>
      </c>
      <c r="D154" s="16" t="s">
        <v>46</v>
      </c>
      <c r="E154" s="16" t="s">
        <v>34</v>
      </c>
      <c r="F154" s="16"/>
      <c r="G154" s="24"/>
      <c r="H154" s="25">
        <f>H161+H163+H155+H158</f>
        <v>2065</v>
      </c>
      <c r="I154" s="25"/>
      <c r="J154" s="25">
        <f>J161+J163+J155+J158</f>
        <v>1938.2</v>
      </c>
      <c r="K154" s="20"/>
      <c r="L154" s="42">
        <f t="shared" si="50"/>
        <v>0.93859564164648912</v>
      </c>
    </row>
    <row r="155" spans="1:12" ht="48">
      <c r="A155" s="7"/>
      <c r="B155" s="60" t="s">
        <v>97</v>
      </c>
      <c r="C155" s="61">
        <v>650</v>
      </c>
      <c r="D155" s="63" t="s">
        <v>46</v>
      </c>
      <c r="E155" s="63" t="s">
        <v>34</v>
      </c>
      <c r="F155" s="63" t="s">
        <v>98</v>
      </c>
      <c r="G155" s="64"/>
      <c r="H155" s="65">
        <f>H156</f>
        <v>0</v>
      </c>
      <c r="I155" s="66"/>
      <c r="J155" s="65"/>
      <c r="K155" s="67"/>
      <c r="L155" s="68"/>
    </row>
    <row r="156" spans="1:12" ht="24">
      <c r="A156" s="7"/>
      <c r="B156" s="27" t="s">
        <v>108</v>
      </c>
      <c r="C156" s="22">
        <v>650</v>
      </c>
      <c r="D156" s="16" t="s">
        <v>46</v>
      </c>
      <c r="E156" s="16" t="s">
        <v>34</v>
      </c>
      <c r="F156" s="16" t="s">
        <v>98</v>
      </c>
      <c r="G156" s="24">
        <v>240</v>
      </c>
      <c r="H156" s="25">
        <f>H157</f>
        <v>0</v>
      </c>
      <c r="I156" s="40"/>
      <c r="J156" s="25"/>
      <c r="K156" s="41"/>
      <c r="L156" s="20"/>
    </row>
    <row r="157" spans="1:12">
      <c r="A157" s="7"/>
      <c r="B157" s="47" t="s">
        <v>164</v>
      </c>
      <c r="C157" s="48">
        <v>650</v>
      </c>
      <c r="D157" s="44" t="s">
        <v>46</v>
      </c>
      <c r="E157" s="44" t="s">
        <v>34</v>
      </c>
      <c r="F157" s="44" t="s">
        <v>98</v>
      </c>
      <c r="G157" s="50">
        <v>244</v>
      </c>
      <c r="H157" s="51">
        <v>0</v>
      </c>
      <c r="I157" s="52"/>
      <c r="J157" s="51"/>
      <c r="K157" s="46"/>
      <c r="L157" s="45"/>
    </row>
    <row r="158" spans="1:12" ht="24">
      <c r="A158" s="7"/>
      <c r="B158" s="27" t="s">
        <v>71</v>
      </c>
      <c r="C158" s="22">
        <v>650</v>
      </c>
      <c r="D158" s="16" t="s">
        <v>46</v>
      </c>
      <c r="E158" s="16" t="s">
        <v>34</v>
      </c>
      <c r="F158" s="16" t="s">
        <v>99</v>
      </c>
      <c r="G158" s="24"/>
      <c r="H158" s="25">
        <f>H159</f>
        <v>400</v>
      </c>
      <c r="I158" s="25"/>
      <c r="J158" s="25">
        <f>J159</f>
        <v>400</v>
      </c>
      <c r="K158" s="20"/>
      <c r="L158" s="42">
        <f t="shared" ref="L158:L160" si="51">J158/H158</f>
        <v>1</v>
      </c>
    </row>
    <row r="159" spans="1:12" ht="24">
      <c r="A159" s="7"/>
      <c r="B159" s="27" t="s">
        <v>108</v>
      </c>
      <c r="C159" s="22">
        <v>650</v>
      </c>
      <c r="D159" s="16" t="s">
        <v>46</v>
      </c>
      <c r="E159" s="16" t="s">
        <v>34</v>
      </c>
      <c r="F159" s="16" t="s">
        <v>99</v>
      </c>
      <c r="G159" s="24">
        <v>240</v>
      </c>
      <c r="H159" s="25">
        <f>H160</f>
        <v>400</v>
      </c>
      <c r="I159" s="25"/>
      <c r="J159" s="25">
        <f t="shared" ref="J159" si="52">J160</f>
        <v>400</v>
      </c>
      <c r="K159" s="20"/>
      <c r="L159" s="42">
        <f t="shared" si="51"/>
        <v>1</v>
      </c>
    </row>
    <row r="160" spans="1:12">
      <c r="A160" s="7"/>
      <c r="B160" s="27" t="s">
        <v>164</v>
      </c>
      <c r="C160" s="22">
        <v>650</v>
      </c>
      <c r="D160" s="16" t="s">
        <v>46</v>
      </c>
      <c r="E160" s="16" t="s">
        <v>34</v>
      </c>
      <c r="F160" s="16" t="s">
        <v>99</v>
      </c>
      <c r="G160" s="24">
        <v>244</v>
      </c>
      <c r="H160" s="25">
        <v>400</v>
      </c>
      <c r="I160" s="25"/>
      <c r="J160" s="25">
        <v>400</v>
      </c>
      <c r="K160" s="20"/>
      <c r="L160" s="42">
        <f t="shared" si="51"/>
        <v>1</v>
      </c>
    </row>
    <row r="161" spans="1:12" ht="24">
      <c r="A161" s="7"/>
      <c r="B161" s="77" t="s">
        <v>81</v>
      </c>
      <c r="C161" s="61">
        <v>650</v>
      </c>
      <c r="D161" s="63" t="s">
        <v>46</v>
      </c>
      <c r="E161" s="63" t="s">
        <v>34</v>
      </c>
      <c r="F161" s="63" t="s">
        <v>82</v>
      </c>
      <c r="G161" s="65"/>
      <c r="H161" s="65">
        <f>H162</f>
        <v>0</v>
      </c>
      <c r="I161" s="66"/>
      <c r="J161" s="65"/>
      <c r="K161" s="67"/>
      <c r="L161" s="68"/>
    </row>
    <row r="162" spans="1:12" ht="24">
      <c r="A162" s="7"/>
      <c r="B162" s="47" t="s">
        <v>138</v>
      </c>
      <c r="C162" s="48">
        <v>650</v>
      </c>
      <c r="D162" s="44" t="s">
        <v>46</v>
      </c>
      <c r="E162" s="44" t="s">
        <v>34</v>
      </c>
      <c r="F162" s="44" t="s">
        <v>82</v>
      </c>
      <c r="G162" s="50">
        <v>630</v>
      </c>
      <c r="H162" s="51">
        <v>0</v>
      </c>
      <c r="I162" s="52"/>
      <c r="J162" s="51"/>
      <c r="K162" s="46"/>
      <c r="L162" s="45"/>
    </row>
    <row r="163" spans="1:12" ht="24">
      <c r="A163" s="7"/>
      <c r="B163" s="32" t="s">
        <v>71</v>
      </c>
      <c r="C163" s="22">
        <v>650</v>
      </c>
      <c r="D163" s="16" t="s">
        <v>46</v>
      </c>
      <c r="E163" s="16" t="s">
        <v>34</v>
      </c>
      <c r="F163" s="16" t="s">
        <v>83</v>
      </c>
      <c r="G163" s="24"/>
      <c r="H163" s="25">
        <f>H164</f>
        <v>1665</v>
      </c>
      <c r="I163" s="25"/>
      <c r="J163" s="25">
        <f t="shared" ref="J163" si="53">J164</f>
        <v>1538.2</v>
      </c>
      <c r="K163" s="20"/>
      <c r="L163" s="42">
        <f t="shared" ref="L163:L169" si="54">J163/H163</f>
        <v>0.92384384384384388</v>
      </c>
    </row>
    <row r="164" spans="1:12" ht="24">
      <c r="A164" s="7"/>
      <c r="B164" s="27" t="s">
        <v>108</v>
      </c>
      <c r="C164" s="22">
        <v>650</v>
      </c>
      <c r="D164" s="16" t="s">
        <v>46</v>
      </c>
      <c r="E164" s="16" t="s">
        <v>34</v>
      </c>
      <c r="F164" s="16" t="s">
        <v>83</v>
      </c>
      <c r="G164" s="24">
        <v>240</v>
      </c>
      <c r="H164" s="25">
        <f>SUM(H165:H166)</f>
        <v>1665</v>
      </c>
      <c r="I164" s="25"/>
      <c r="J164" s="25">
        <f t="shared" ref="J164" si="55">SUM(J165:J166)</f>
        <v>1538.2</v>
      </c>
      <c r="K164" s="20"/>
      <c r="L164" s="42">
        <f t="shared" si="54"/>
        <v>0.92384384384384388</v>
      </c>
    </row>
    <row r="165" spans="1:12" ht="24">
      <c r="A165" s="7"/>
      <c r="B165" s="27" t="s">
        <v>50</v>
      </c>
      <c r="C165" s="22">
        <v>650</v>
      </c>
      <c r="D165" s="16" t="s">
        <v>46</v>
      </c>
      <c r="E165" s="16" t="s">
        <v>34</v>
      </c>
      <c r="F165" s="16" t="s">
        <v>83</v>
      </c>
      <c r="G165" s="24">
        <v>243</v>
      </c>
      <c r="H165" s="25">
        <v>1266</v>
      </c>
      <c r="I165" s="25"/>
      <c r="J165" s="25">
        <v>1266</v>
      </c>
      <c r="K165" s="20"/>
      <c r="L165" s="42">
        <f t="shared" si="54"/>
        <v>1</v>
      </c>
    </row>
    <row r="166" spans="1:12">
      <c r="A166" s="7"/>
      <c r="B166" s="27" t="s">
        <v>164</v>
      </c>
      <c r="C166" s="22">
        <v>650</v>
      </c>
      <c r="D166" s="16" t="s">
        <v>46</v>
      </c>
      <c r="E166" s="16" t="s">
        <v>34</v>
      </c>
      <c r="F166" s="16" t="s">
        <v>83</v>
      </c>
      <c r="G166" s="24">
        <v>244</v>
      </c>
      <c r="H166" s="25">
        <v>399</v>
      </c>
      <c r="I166" s="25"/>
      <c r="J166" s="25">
        <v>272.2</v>
      </c>
      <c r="K166" s="20"/>
      <c r="L166" s="42">
        <f t="shared" si="54"/>
        <v>0.68220551378446115</v>
      </c>
    </row>
    <row r="167" spans="1:12">
      <c r="A167" s="7"/>
      <c r="B167" s="30" t="s">
        <v>48</v>
      </c>
      <c r="C167" s="22">
        <v>650</v>
      </c>
      <c r="D167" s="16" t="s">
        <v>46</v>
      </c>
      <c r="E167" s="16" t="s">
        <v>49</v>
      </c>
      <c r="F167" s="16"/>
      <c r="G167" s="24"/>
      <c r="H167" s="25">
        <f>H168+H170+H173+H177+H179+H181</f>
        <v>8207.6</v>
      </c>
      <c r="I167" s="25"/>
      <c r="J167" s="25">
        <f>J168+J170+J173+J177+J179+J181</f>
        <v>8013.6</v>
      </c>
      <c r="K167" s="20"/>
      <c r="L167" s="42">
        <f t="shared" si="54"/>
        <v>0.97636337053462641</v>
      </c>
    </row>
    <row r="168" spans="1:12" ht="48.75" customHeight="1">
      <c r="A168" s="7"/>
      <c r="B168" s="27" t="s">
        <v>163</v>
      </c>
      <c r="C168" s="22">
        <v>650</v>
      </c>
      <c r="D168" s="16" t="s">
        <v>46</v>
      </c>
      <c r="E168" s="16" t="s">
        <v>49</v>
      </c>
      <c r="F168" s="16" t="s">
        <v>162</v>
      </c>
      <c r="G168" s="24"/>
      <c r="H168" s="25">
        <f>H169</f>
        <v>1558.6</v>
      </c>
      <c r="I168" s="25"/>
      <c r="J168" s="25">
        <f>J169</f>
        <v>1558.6</v>
      </c>
      <c r="K168" s="20"/>
      <c r="L168" s="42">
        <f t="shared" si="54"/>
        <v>1</v>
      </c>
    </row>
    <row r="169" spans="1:12">
      <c r="A169" s="7"/>
      <c r="B169" s="27" t="s">
        <v>121</v>
      </c>
      <c r="C169" s="22">
        <v>650</v>
      </c>
      <c r="D169" s="16" t="s">
        <v>46</v>
      </c>
      <c r="E169" s="16" t="s">
        <v>49</v>
      </c>
      <c r="F169" s="16" t="s">
        <v>162</v>
      </c>
      <c r="G169" s="24">
        <v>540</v>
      </c>
      <c r="H169" s="25">
        <v>1558.6</v>
      </c>
      <c r="I169" s="25"/>
      <c r="J169" s="25">
        <v>1558.6</v>
      </c>
      <c r="K169" s="20"/>
      <c r="L169" s="42">
        <f t="shared" si="54"/>
        <v>1</v>
      </c>
    </row>
    <row r="170" spans="1:12" ht="22.5">
      <c r="A170" s="7"/>
      <c r="B170" s="78" t="s">
        <v>105</v>
      </c>
      <c r="C170" s="61">
        <v>650</v>
      </c>
      <c r="D170" s="63" t="s">
        <v>46</v>
      </c>
      <c r="E170" s="63" t="s">
        <v>49</v>
      </c>
      <c r="F170" s="63" t="s">
        <v>126</v>
      </c>
      <c r="G170" s="64"/>
      <c r="H170" s="65">
        <f>H172</f>
        <v>0</v>
      </c>
      <c r="I170" s="66"/>
      <c r="J170" s="65"/>
      <c r="K170" s="67"/>
      <c r="L170" s="68"/>
    </row>
    <row r="171" spans="1:12" ht="24">
      <c r="A171" s="7"/>
      <c r="B171" s="27" t="s">
        <v>108</v>
      </c>
      <c r="C171" s="22">
        <v>650</v>
      </c>
      <c r="D171" s="16" t="s">
        <v>46</v>
      </c>
      <c r="E171" s="16" t="s">
        <v>49</v>
      </c>
      <c r="F171" s="16" t="s">
        <v>126</v>
      </c>
      <c r="G171" s="24">
        <v>240</v>
      </c>
      <c r="H171" s="25">
        <f>H172</f>
        <v>0</v>
      </c>
      <c r="I171" s="40"/>
      <c r="J171" s="25"/>
      <c r="K171" s="41"/>
      <c r="L171" s="20"/>
    </row>
    <row r="172" spans="1:12" ht="24">
      <c r="A172" s="7"/>
      <c r="B172" s="27" t="s">
        <v>50</v>
      </c>
      <c r="C172" s="22">
        <v>650</v>
      </c>
      <c r="D172" s="16" t="s">
        <v>46</v>
      </c>
      <c r="E172" s="16" t="s">
        <v>49</v>
      </c>
      <c r="F172" s="16" t="s">
        <v>126</v>
      </c>
      <c r="G172" s="24">
        <v>243</v>
      </c>
      <c r="H172" s="25">
        <v>0</v>
      </c>
      <c r="I172" s="40"/>
      <c r="J172" s="25"/>
      <c r="K172" s="41"/>
      <c r="L172" s="20"/>
    </row>
    <row r="173" spans="1:12" ht="18" customHeight="1">
      <c r="A173" s="7"/>
      <c r="B173" s="32" t="s">
        <v>80</v>
      </c>
      <c r="C173" s="22">
        <v>650</v>
      </c>
      <c r="D173" s="16" t="s">
        <v>46</v>
      </c>
      <c r="E173" s="16" t="s">
        <v>49</v>
      </c>
      <c r="F173" s="16" t="s">
        <v>120</v>
      </c>
      <c r="G173" s="24"/>
      <c r="H173" s="25">
        <f>SUM(H174:H176)</f>
        <v>0</v>
      </c>
      <c r="I173" s="40"/>
      <c r="J173" s="25"/>
      <c r="K173" s="41"/>
      <c r="L173" s="20"/>
    </row>
    <row r="174" spans="1:12" ht="24">
      <c r="A174" s="7"/>
      <c r="B174" s="27" t="s">
        <v>50</v>
      </c>
      <c r="C174" s="22">
        <v>650</v>
      </c>
      <c r="D174" s="16" t="s">
        <v>46</v>
      </c>
      <c r="E174" s="16" t="s">
        <v>49</v>
      </c>
      <c r="F174" s="16" t="s">
        <v>120</v>
      </c>
      <c r="G174" s="24">
        <v>243</v>
      </c>
      <c r="H174" s="25">
        <v>0</v>
      </c>
      <c r="I174" s="40"/>
      <c r="J174" s="25"/>
      <c r="K174" s="41"/>
      <c r="L174" s="20"/>
    </row>
    <row r="175" spans="1:12">
      <c r="A175" s="7"/>
      <c r="B175" s="27" t="s">
        <v>164</v>
      </c>
      <c r="C175" s="22">
        <v>650</v>
      </c>
      <c r="D175" s="16" t="s">
        <v>46</v>
      </c>
      <c r="E175" s="16" t="s">
        <v>49</v>
      </c>
      <c r="F175" s="16" t="s">
        <v>120</v>
      </c>
      <c r="G175" s="24">
        <v>244</v>
      </c>
      <c r="H175" s="25">
        <v>0</v>
      </c>
      <c r="I175" s="40"/>
      <c r="J175" s="25"/>
      <c r="K175" s="41"/>
      <c r="L175" s="20"/>
    </row>
    <row r="176" spans="1:12" ht="36">
      <c r="A176" s="7"/>
      <c r="B176" s="47" t="s">
        <v>102</v>
      </c>
      <c r="C176" s="48">
        <v>650</v>
      </c>
      <c r="D176" s="44" t="s">
        <v>46</v>
      </c>
      <c r="E176" s="44" t="s">
        <v>49</v>
      </c>
      <c r="F176" s="44" t="s">
        <v>120</v>
      </c>
      <c r="G176" s="50">
        <v>810</v>
      </c>
      <c r="H176" s="51">
        <v>0</v>
      </c>
      <c r="I176" s="52"/>
      <c r="J176" s="51"/>
      <c r="K176" s="46"/>
      <c r="L176" s="45"/>
    </row>
    <row r="177" spans="1:12" ht="48">
      <c r="A177" s="7"/>
      <c r="B177" s="32" t="s">
        <v>67</v>
      </c>
      <c r="C177" s="22">
        <v>650</v>
      </c>
      <c r="D177" s="16" t="s">
        <v>46</v>
      </c>
      <c r="E177" s="16" t="s">
        <v>49</v>
      </c>
      <c r="F177" s="16" t="s">
        <v>129</v>
      </c>
      <c r="G177" s="24"/>
      <c r="H177" s="25">
        <f>H178</f>
        <v>4934.5</v>
      </c>
      <c r="I177" s="25"/>
      <c r="J177" s="25">
        <f t="shared" ref="J177" si="56">J178</f>
        <v>4740.5</v>
      </c>
      <c r="K177" s="20"/>
      <c r="L177" s="42">
        <f t="shared" ref="L177:L178" si="57">J177/H177</f>
        <v>0.96068497314824197</v>
      </c>
    </row>
    <row r="178" spans="1:12">
      <c r="A178" s="7"/>
      <c r="B178" s="27" t="s">
        <v>121</v>
      </c>
      <c r="C178" s="22">
        <v>650</v>
      </c>
      <c r="D178" s="16" t="s">
        <v>46</v>
      </c>
      <c r="E178" s="16" t="s">
        <v>49</v>
      </c>
      <c r="F178" s="16" t="s">
        <v>129</v>
      </c>
      <c r="G178" s="24">
        <v>540</v>
      </c>
      <c r="H178" s="25">
        <v>4934.5</v>
      </c>
      <c r="I178" s="25"/>
      <c r="J178" s="25">
        <v>4740.5</v>
      </c>
      <c r="K178" s="20"/>
      <c r="L178" s="42">
        <f t="shared" si="57"/>
        <v>0.96068497314824197</v>
      </c>
    </row>
    <row r="179" spans="1:12" ht="48">
      <c r="A179" s="7"/>
      <c r="B179" s="60" t="s">
        <v>104</v>
      </c>
      <c r="C179" s="61">
        <v>650</v>
      </c>
      <c r="D179" s="63" t="s">
        <v>46</v>
      </c>
      <c r="E179" s="63" t="s">
        <v>49</v>
      </c>
      <c r="F179" s="63" t="s">
        <v>161</v>
      </c>
      <c r="G179" s="64"/>
      <c r="H179" s="65">
        <f>H180</f>
        <v>0</v>
      </c>
      <c r="I179" s="66"/>
      <c r="J179" s="65"/>
      <c r="K179" s="67"/>
      <c r="L179" s="68"/>
    </row>
    <row r="180" spans="1:12">
      <c r="A180" s="7"/>
      <c r="B180" s="47" t="s">
        <v>121</v>
      </c>
      <c r="C180" s="48">
        <v>650</v>
      </c>
      <c r="D180" s="44" t="s">
        <v>46</v>
      </c>
      <c r="E180" s="44" t="s">
        <v>49</v>
      </c>
      <c r="F180" s="44" t="s">
        <v>161</v>
      </c>
      <c r="G180" s="50">
        <v>540</v>
      </c>
      <c r="H180" s="51">
        <v>0</v>
      </c>
      <c r="I180" s="52"/>
      <c r="J180" s="51"/>
      <c r="K180" s="46"/>
      <c r="L180" s="45"/>
    </row>
    <row r="181" spans="1:12" ht="24">
      <c r="A181" s="7"/>
      <c r="B181" s="27" t="s">
        <v>71</v>
      </c>
      <c r="C181" s="22">
        <v>650</v>
      </c>
      <c r="D181" s="16" t="s">
        <v>46</v>
      </c>
      <c r="E181" s="16" t="s">
        <v>49</v>
      </c>
      <c r="F181" s="16" t="s">
        <v>84</v>
      </c>
      <c r="G181" s="24"/>
      <c r="H181" s="25">
        <f>H182</f>
        <v>1714.5</v>
      </c>
      <c r="I181" s="25"/>
      <c r="J181" s="25">
        <f t="shared" ref="J181" si="58">J182</f>
        <v>1714.5</v>
      </c>
      <c r="K181" s="20"/>
      <c r="L181" s="42">
        <f t="shared" ref="L181:L182" si="59">J181/H181</f>
        <v>1</v>
      </c>
    </row>
    <row r="182" spans="1:12" ht="24">
      <c r="A182" s="7"/>
      <c r="B182" s="27" t="s">
        <v>108</v>
      </c>
      <c r="C182" s="22">
        <v>650</v>
      </c>
      <c r="D182" s="16" t="s">
        <v>46</v>
      </c>
      <c r="E182" s="16" t="s">
        <v>49</v>
      </c>
      <c r="F182" s="16" t="s">
        <v>84</v>
      </c>
      <c r="G182" s="24">
        <v>240</v>
      </c>
      <c r="H182" s="25">
        <f>SUM(H183:H184)</f>
        <v>1714.5</v>
      </c>
      <c r="I182" s="25"/>
      <c r="J182" s="25">
        <f t="shared" ref="J182" si="60">SUM(J183:J184)</f>
        <v>1714.5</v>
      </c>
      <c r="K182" s="20"/>
      <c r="L182" s="42">
        <f t="shared" si="59"/>
        <v>1</v>
      </c>
    </row>
    <row r="183" spans="1:12" ht="24">
      <c r="A183" s="7"/>
      <c r="B183" s="71" t="s">
        <v>50</v>
      </c>
      <c r="C183" s="72">
        <v>650</v>
      </c>
      <c r="D183" s="56" t="s">
        <v>46</v>
      </c>
      <c r="E183" s="56" t="s">
        <v>49</v>
      </c>
      <c r="F183" s="56" t="s">
        <v>84</v>
      </c>
      <c r="G183" s="74">
        <v>243</v>
      </c>
      <c r="H183" s="75">
        <v>0</v>
      </c>
      <c r="I183" s="76"/>
      <c r="J183" s="75"/>
      <c r="K183" s="59"/>
      <c r="L183" s="57"/>
    </row>
    <row r="184" spans="1:12">
      <c r="A184" s="7"/>
      <c r="B184" s="27" t="s">
        <v>164</v>
      </c>
      <c r="C184" s="22">
        <v>650</v>
      </c>
      <c r="D184" s="16" t="s">
        <v>46</v>
      </c>
      <c r="E184" s="16" t="s">
        <v>49</v>
      </c>
      <c r="F184" s="16" t="s">
        <v>84</v>
      </c>
      <c r="G184" s="24">
        <v>244</v>
      </c>
      <c r="H184" s="25">
        <v>1714.5</v>
      </c>
      <c r="I184" s="25"/>
      <c r="J184" s="25">
        <v>1714.5</v>
      </c>
      <c r="K184" s="20"/>
      <c r="L184" s="42">
        <f t="shared" ref="L184:L185" si="61">J184/H184</f>
        <v>1</v>
      </c>
    </row>
    <row r="185" spans="1:12">
      <c r="A185" s="7"/>
      <c r="B185" s="30" t="s">
        <v>51</v>
      </c>
      <c r="C185" s="22">
        <v>650</v>
      </c>
      <c r="D185" s="16" t="s">
        <v>46</v>
      </c>
      <c r="E185" s="16" t="s">
        <v>52</v>
      </c>
      <c r="F185" s="16"/>
      <c r="G185" s="24"/>
      <c r="H185" s="25">
        <f>H186+H191+H194+H197+H200+H203+H206+H209</f>
        <v>15433.800000000001</v>
      </c>
      <c r="I185" s="25"/>
      <c r="J185" s="25">
        <f>J186+J191+J194+J197+J200+J203+J206+J209</f>
        <v>14069.4</v>
      </c>
      <c r="K185" s="20"/>
      <c r="L185" s="42">
        <f t="shared" si="61"/>
        <v>0.91159662558799515</v>
      </c>
    </row>
    <row r="186" spans="1:12" ht="21" customHeight="1">
      <c r="A186" s="7"/>
      <c r="B186" s="77" t="s">
        <v>130</v>
      </c>
      <c r="C186" s="61">
        <v>650</v>
      </c>
      <c r="D186" s="63" t="s">
        <v>46</v>
      </c>
      <c r="E186" s="63" t="s">
        <v>52</v>
      </c>
      <c r="F186" s="63" t="s">
        <v>131</v>
      </c>
      <c r="G186" s="64"/>
      <c r="H186" s="65">
        <f>H187</f>
        <v>0</v>
      </c>
      <c r="I186" s="66"/>
      <c r="J186" s="65"/>
      <c r="K186" s="67"/>
      <c r="L186" s="68"/>
    </row>
    <row r="187" spans="1:12" ht="21" customHeight="1">
      <c r="A187" s="7"/>
      <c r="B187" s="32" t="s">
        <v>71</v>
      </c>
      <c r="C187" s="22">
        <v>650</v>
      </c>
      <c r="D187" s="16" t="s">
        <v>46</v>
      </c>
      <c r="E187" s="16" t="s">
        <v>52</v>
      </c>
      <c r="F187" s="16" t="s">
        <v>132</v>
      </c>
      <c r="G187" s="24"/>
      <c r="H187" s="25">
        <f>H189+H190</f>
        <v>0</v>
      </c>
      <c r="I187" s="40"/>
      <c r="J187" s="25"/>
      <c r="K187" s="41"/>
      <c r="L187" s="20"/>
    </row>
    <row r="188" spans="1:12" ht="21" customHeight="1">
      <c r="A188" s="7"/>
      <c r="B188" s="27" t="s">
        <v>115</v>
      </c>
      <c r="C188" s="22">
        <v>650</v>
      </c>
      <c r="D188" s="16" t="s">
        <v>46</v>
      </c>
      <c r="E188" s="16" t="s">
        <v>52</v>
      </c>
      <c r="F188" s="16" t="s">
        <v>132</v>
      </c>
      <c r="G188" s="24">
        <v>110</v>
      </c>
      <c r="H188" s="25">
        <f>SUM(H189:H190)</f>
        <v>0</v>
      </c>
      <c r="I188" s="40"/>
      <c r="J188" s="25"/>
      <c r="K188" s="41"/>
      <c r="L188" s="20"/>
    </row>
    <row r="189" spans="1:12">
      <c r="A189" s="7"/>
      <c r="B189" s="27" t="s">
        <v>116</v>
      </c>
      <c r="C189" s="22">
        <v>650</v>
      </c>
      <c r="D189" s="16" t="s">
        <v>46</v>
      </c>
      <c r="E189" s="16" t="s">
        <v>52</v>
      </c>
      <c r="F189" s="16" t="s">
        <v>132</v>
      </c>
      <c r="G189" s="24">
        <v>111</v>
      </c>
      <c r="H189" s="25">
        <v>0</v>
      </c>
      <c r="I189" s="40"/>
      <c r="J189" s="25"/>
      <c r="K189" s="41"/>
      <c r="L189" s="20"/>
    </row>
    <row r="190" spans="1:12" ht="36">
      <c r="A190" s="7"/>
      <c r="B190" s="47" t="s">
        <v>113</v>
      </c>
      <c r="C190" s="48">
        <v>650</v>
      </c>
      <c r="D190" s="44" t="s">
        <v>46</v>
      </c>
      <c r="E190" s="44" t="s">
        <v>52</v>
      </c>
      <c r="F190" s="44" t="s">
        <v>132</v>
      </c>
      <c r="G190" s="50">
        <v>119</v>
      </c>
      <c r="H190" s="51">
        <v>0</v>
      </c>
      <c r="I190" s="52"/>
      <c r="J190" s="51"/>
      <c r="K190" s="46"/>
      <c r="L190" s="45"/>
    </row>
    <row r="191" spans="1:12" ht="24">
      <c r="A191" s="7"/>
      <c r="B191" s="32" t="s">
        <v>71</v>
      </c>
      <c r="C191" s="22">
        <v>650</v>
      </c>
      <c r="D191" s="16" t="s">
        <v>46</v>
      </c>
      <c r="E191" s="16" t="s">
        <v>52</v>
      </c>
      <c r="F191" s="16" t="s">
        <v>85</v>
      </c>
      <c r="G191" s="24"/>
      <c r="H191" s="25">
        <f>H192</f>
        <v>2340.8000000000002</v>
      </c>
      <c r="I191" s="25"/>
      <c r="J191" s="25">
        <f>J192</f>
        <v>1436.5</v>
      </c>
      <c r="K191" s="20"/>
      <c r="L191" s="42">
        <f t="shared" ref="L191:L193" si="62">J191/H191</f>
        <v>0.61367908407382088</v>
      </c>
    </row>
    <row r="192" spans="1:12" ht="24">
      <c r="A192" s="7"/>
      <c r="B192" s="27" t="s">
        <v>108</v>
      </c>
      <c r="C192" s="22">
        <v>650</v>
      </c>
      <c r="D192" s="16" t="s">
        <v>46</v>
      </c>
      <c r="E192" s="16" t="s">
        <v>52</v>
      </c>
      <c r="F192" s="16" t="s">
        <v>85</v>
      </c>
      <c r="G192" s="24">
        <v>240</v>
      </c>
      <c r="H192" s="25">
        <f>H193</f>
        <v>2340.8000000000002</v>
      </c>
      <c r="I192" s="25"/>
      <c r="J192" s="25">
        <f t="shared" ref="J192" si="63">J193</f>
        <v>1436.5</v>
      </c>
      <c r="K192" s="20"/>
      <c r="L192" s="42">
        <f t="shared" si="62"/>
        <v>0.61367908407382088</v>
      </c>
    </row>
    <row r="193" spans="1:12">
      <c r="A193" s="7"/>
      <c r="B193" s="27" t="s">
        <v>164</v>
      </c>
      <c r="C193" s="22">
        <v>650</v>
      </c>
      <c r="D193" s="16" t="s">
        <v>46</v>
      </c>
      <c r="E193" s="16" t="s">
        <v>52</v>
      </c>
      <c r="F193" s="16" t="s">
        <v>85</v>
      </c>
      <c r="G193" s="24">
        <v>244</v>
      </c>
      <c r="H193" s="25">
        <v>2340.8000000000002</v>
      </c>
      <c r="I193" s="25"/>
      <c r="J193" s="25">
        <v>1436.5</v>
      </c>
      <c r="K193" s="20"/>
      <c r="L193" s="42">
        <f t="shared" si="62"/>
        <v>0.61367908407382088</v>
      </c>
    </row>
    <row r="194" spans="1:12" ht="24">
      <c r="A194" s="7"/>
      <c r="B194" s="77" t="s">
        <v>71</v>
      </c>
      <c r="C194" s="61">
        <v>650</v>
      </c>
      <c r="D194" s="63" t="s">
        <v>46</v>
      </c>
      <c r="E194" s="63" t="s">
        <v>52</v>
      </c>
      <c r="F194" s="63" t="s">
        <v>133</v>
      </c>
      <c r="G194" s="64"/>
      <c r="H194" s="65">
        <f>H195</f>
        <v>0</v>
      </c>
      <c r="I194" s="66"/>
      <c r="J194" s="65"/>
      <c r="K194" s="67"/>
      <c r="L194" s="68"/>
    </row>
    <row r="195" spans="1:12" ht="24">
      <c r="A195" s="7"/>
      <c r="B195" s="27" t="s">
        <v>108</v>
      </c>
      <c r="C195" s="22">
        <v>650</v>
      </c>
      <c r="D195" s="16" t="s">
        <v>46</v>
      </c>
      <c r="E195" s="16" t="s">
        <v>52</v>
      </c>
      <c r="F195" s="16" t="s">
        <v>133</v>
      </c>
      <c r="G195" s="24">
        <v>240</v>
      </c>
      <c r="H195" s="25">
        <f>H196</f>
        <v>0</v>
      </c>
      <c r="I195" s="40"/>
      <c r="J195" s="25"/>
      <c r="K195" s="41"/>
      <c r="L195" s="20"/>
    </row>
    <row r="196" spans="1:12">
      <c r="A196" s="7"/>
      <c r="B196" s="47" t="s">
        <v>164</v>
      </c>
      <c r="C196" s="48">
        <v>650</v>
      </c>
      <c r="D196" s="44" t="s">
        <v>46</v>
      </c>
      <c r="E196" s="44" t="s">
        <v>52</v>
      </c>
      <c r="F196" s="44" t="s">
        <v>133</v>
      </c>
      <c r="G196" s="50">
        <v>244</v>
      </c>
      <c r="H196" s="51">
        <v>0</v>
      </c>
      <c r="I196" s="52"/>
      <c r="J196" s="51"/>
      <c r="K196" s="46"/>
      <c r="L196" s="45"/>
    </row>
    <row r="197" spans="1:12" ht="24">
      <c r="A197" s="7"/>
      <c r="B197" s="32" t="s">
        <v>71</v>
      </c>
      <c r="C197" s="22">
        <v>650</v>
      </c>
      <c r="D197" s="16" t="s">
        <v>46</v>
      </c>
      <c r="E197" s="16" t="s">
        <v>52</v>
      </c>
      <c r="F197" s="16" t="s">
        <v>86</v>
      </c>
      <c r="G197" s="24"/>
      <c r="H197" s="25">
        <f>H198</f>
        <v>2173.1</v>
      </c>
      <c r="I197" s="25"/>
      <c r="J197" s="25">
        <f t="shared" ref="J197:J198" si="64">J198</f>
        <v>1860.6</v>
      </c>
      <c r="K197" s="20"/>
      <c r="L197" s="42">
        <f t="shared" ref="L197:L202" si="65">J197/H197</f>
        <v>0.85619621738530205</v>
      </c>
    </row>
    <row r="198" spans="1:12" ht="24">
      <c r="A198" s="7"/>
      <c r="B198" s="27" t="s">
        <v>108</v>
      </c>
      <c r="C198" s="22">
        <v>650</v>
      </c>
      <c r="D198" s="16" t="s">
        <v>46</v>
      </c>
      <c r="E198" s="16" t="s">
        <v>52</v>
      </c>
      <c r="F198" s="16" t="s">
        <v>86</v>
      </c>
      <c r="G198" s="24">
        <v>240</v>
      </c>
      <c r="H198" s="25">
        <f>H199</f>
        <v>2173.1</v>
      </c>
      <c r="I198" s="25"/>
      <c r="J198" s="25">
        <f t="shared" si="64"/>
        <v>1860.6</v>
      </c>
      <c r="K198" s="20"/>
      <c r="L198" s="42">
        <f t="shared" si="65"/>
        <v>0.85619621738530205</v>
      </c>
    </row>
    <row r="199" spans="1:12">
      <c r="A199" s="7"/>
      <c r="B199" s="27" t="s">
        <v>164</v>
      </c>
      <c r="C199" s="22">
        <v>650</v>
      </c>
      <c r="D199" s="16" t="s">
        <v>46</v>
      </c>
      <c r="E199" s="16" t="s">
        <v>52</v>
      </c>
      <c r="F199" s="16" t="s">
        <v>86</v>
      </c>
      <c r="G199" s="24">
        <v>244</v>
      </c>
      <c r="H199" s="25">
        <v>2173.1</v>
      </c>
      <c r="I199" s="25"/>
      <c r="J199" s="25">
        <v>1860.6</v>
      </c>
      <c r="K199" s="20"/>
      <c r="L199" s="42">
        <f t="shared" si="65"/>
        <v>0.85619621738530205</v>
      </c>
    </row>
    <row r="200" spans="1:12" ht="35.25" customHeight="1">
      <c r="A200" s="7"/>
      <c r="B200" s="27" t="s">
        <v>148</v>
      </c>
      <c r="C200" s="22">
        <v>650</v>
      </c>
      <c r="D200" s="16" t="s">
        <v>46</v>
      </c>
      <c r="E200" s="16" t="s">
        <v>52</v>
      </c>
      <c r="F200" s="16" t="s">
        <v>171</v>
      </c>
      <c r="G200" s="24"/>
      <c r="H200" s="25">
        <f>H201</f>
        <v>1398</v>
      </c>
      <c r="I200" s="25"/>
      <c r="J200" s="25">
        <f t="shared" ref="J200:J201" si="66">J201</f>
        <v>1398</v>
      </c>
      <c r="K200" s="20"/>
      <c r="L200" s="42">
        <f t="shared" si="65"/>
        <v>1</v>
      </c>
    </row>
    <row r="201" spans="1:12" ht="24">
      <c r="A201" s="7"/>
      <c r="B201" s="27" t="s">
        <v>108</v>
      </c>
      <c r="C201" s="22">
        <v>650</v>
      </c>
      <c r="D201" s="16" t="s">
        <v>46</v>
      </c>
      <c r="E201" s="16" t="s">
        <v>52</v>
      </c>
      <c r="F201" s="16" t="s">
        <v>171</v>
      </c>
      <c r="G201" s="24">
        <v>240</v>
      </c>
      <c r="H201" s="25">
        <f>H202</f>
        <v>1398</v>
      </c>
      <c r="I201" s="25"/>
      <c r="J201" s="25">
        <f t="shared" si="66"/>
        <v>1398</v>
      </c>
      <c r="K201" s="20"/>
      <c r="L201" s="42">
        <f t="shared" si="65"/>
        <v>1</v>
      </c>
    </row>
    <row r="202" spans="1:12">
      <c r="A202" s="7"/>
      <c r="B202" s="27" t="s">
        <v>164</v>
      </c>
      <c r="C202" s="22">
        <v>650</v>
      </c>
      <c r="D202" s="16" t="s">
        <v>46</v>
      </c>
      <c r="E202" s="16" t="s">
        <v>52</v>
      </c>
      <c r="F202" s="16" t="s">
        <v>171</v>
      </c>
      <c r="G202" s="24">
        <v>244</v>
      </c>
      <c r="H202" s="25">
        <v>1398</v>
      </c>
      <c r="I202" s="25"/>
      <c r="J202" s="25">
        <v>1398</v>
      </c>
      <c r="K202" s="20"/>
      <c r="L202" s="42">
        <f t="shared" si="65"/>
        <v>1</v>
      </c>
    </row>
    <row r="203" spans="1:12" ht="34.5" customHeight="1">
      <c r="A203" s="7"/>
      <c r="B203" s="60" t="s">
        <v>148</v>
      </c>
      <c r="C203" s="61">
        <v>650</v>
      </c>
      <c r="D203" s="63" t="s">
        <v>46</v>
      </c>
      <c r="E203" s="63" t="s">
        <v>52</v>
      </c>
      <c r="F203" s="63" t="s">
        <v>149</v>
      </c>
      <c r="G203" s="64"/>
      <c r="H203" s="65">
        <f>H204</f>
        <v>0</v>
      </c>
      <c r="I203" s="66"/>
      <c r="J203" s="65"/>
      <c r="K203" s="67"/>
      <c r="L203" s="68"/>
    </row>
    <row r="204" spans="1:12" ht="24">
      <c r="A204" s="7"/>
      <c r="B204" s="27" t="s">
        <v>108</v>
      </c>
      <c r="C204" s="22">
        <v>650</v>
      </c>
      <c r="D204" s="16" t="s">
        <v>46</v>
      </c>
      <c r="E204" s="16" t="s">
        <v>52</v>
      </c>
      <c r="F204" s="16" t="s">
        <v>149</v>
      </c>
      <c r="G204" s="24">
        <v>240</v>
      </c>
      <c r="H204" s="25">
        <f>H205</f>
        <v>0</v>
      </c>
      <c r="I204" s="40"/>
      <c r="J204" s="25"/>
      <c r="K204" s="41"/>
      <c r="L204" s="20"/>
    </row>
    <row r="205" spans="1:12">
      <c r="A205" s="7"/>
      <c r="B205" s="47" t="s">
        <v>164</v>
      </c>
      <c r="C205" s="48">
        <v>650</v>
      </c>
      <c r="D205" s="44" t="s">
        <v>46</v>
      </c>
      <c r="E205" s="44" t="s">
        <v>52</v>
      </c>
      <c r="F205" s="44" t="s">
        <v>149</v>
      </c>
      <c r="G205" s="50">
        <v>244</v>
      </c>
      <c r="H205" s="51">
        <v>0</v>
      </c>
      <c r="I205" s="52"/>
      <c r="J205" s="51"/>
      <c r="K205" s="46"/>
      <c r="L205" s="45"/>
    </row>
    <row r="206" spans="1:12" ht="24">
      <c r="A206" s="7"/>
      <c r="B206" s="27" t="s">
        <v>167</v>
      </c>
      <c r="C206" s="22">
        <v>650</v>
      </c>
      <c r="D206" s="16" t="s">
        <v>46</v>
      </c>
      <c r="E206" s="16" t="s">
        <v>52</v>
      </c>
      <c r="F206" s="31" t="s">
        <v>168</v>
      </c>
      <c r="G206" s="24"/>
      <c r="H206" s="25">
        <f>H207</f>
        <v>8569.7000000000007</v>
      </c>
      <c r="I206" s="25"/>
      <c r="J206" s="25">
        <f t="shared" ref="J206:J207" si="67">J207</f>
        <v>8436.9</v>
      </c>
      <c r="K206" s="20"/>
      <c r="L206" s="42">
        <f t="shared" ref="L206:L230" si="68">J206/H206</f>
        <v>0.98450354154754527</v>
      </c>
    </row>
    <row r="207" spans="1:12" ht="24">
      <c r="A207" s="7"/>
      <c r="B207" s="27" t="s">
        <v>108</v>
      </c>
      <c r="C207" s="22">
        <v>650</v>
      </c>
      <c r="D207" s="16" t="s">
        <v>46</v>
      </c>
      <c r="E207" s="16" t="s">
        <v>52</v>
      </c>
      <c r="F207" s="31" t="s">
        <v>168</v>
      </c>
      <c r="G207" s="24">
        <v>240</v>
      </c>
      <c r="H207" s="25">
        <f>H208</f>
        <v>8569.7000000000007</v>
      </c>
      <c r="I207" s="25"/>
      <c r="J207" s="25">
        <f t="shared" si="67"/>
        <v>8436.9</v>
      </c>
      <c r="K207" s="20"/>
      <c r="L207" s="42">
        <f t="shared" si="68"/>
        <v>0.98450354154754527</v>
      </c>
    </row>
    <row r="208" spans="1:12">
      <c r="A208" s="7"/>
      <c r="B208" s="27" t="s">
        <v>164</v>
      </c>
      <c r="C208" s="22">
        <v>650</v>
      </c>
      <c r="D208" s="16" t="s">
        <v>46</v>
      </c>
      <c r="E208" s="16" t="s">
        <v>52</v>
      </c>
      <c r="F208" s="31" t="s">
        <v>168</v>
      </c>
      <c r="G208" s="24">
        <v>244</v>
      </c>
      <c r="H208" s="25">
        <v>8569.7000000000007</v>
      </c>
      <c r="I208" s="25"/>
      <c r="J208" s="25">
        <v>8436.9</v>
      </c>
      <c r="K208" s="20"/>
      <c r="L208" s="42">
        <f t="shared" si="68"/>
        <v>0.98450354154754527</v>
      </c>
    </row>
    <row r="209" spans="1:12" ht="24">
      <c r="A209" s="7"/>
      <c r="B209" s="27" t="s">
        <v>169</v>
      </c>
      <c r="C209" s="22">
        <v>650</v>
      </c>
      <c r="D209" s="16" t="s">
        <v>46</v>
      </c>
      <c r="E209" s="16" t="s">
        <v>52</v>
      </c>
      <c r="F209" s="31" t="s">
        <v>170</v>
      </c>
      <c r="G209" s="24"/>
      <c r="H209" s="25">
        <f>H210</f>
        <v>952.2</v>
      </c>
      <c r="I209" s="25"/>
      <c r="J209" s="25">
        <f t="shared" ref="J209:J210" si="69">J210</f>
        <v>937.4</v>
      </c>
      <c r="K209" s="20"/>
      <c r="L209" s="42">
        <f t="shared" si="68"/>
        <v>0.98445704683889934</v>
      </c>
    </row>
    <row r="210" spans="1:12" ht="24">
      <c r="A210" s="7"/>
      <c r="B210" s="27" t="s">
        <v>108</v>
      </c>
      <c r="C210" s="22">
        <v>650</v>
      </c>
      <c r="D210" s="16" t="s">
        <v>46</v>
      </c>
      <c r="E210" s="16" t="s">
        <v>52</v>
      </c>
      <c r="F210" s="31" t="s">
        <v>170</v>
      </c>
      <c r="G210" s="24">
        <v>240</v>
      </c>
      <c r="H210" s="25">
        <f>H211</f>
        <v>952.2</v>
      </c>
      <c r="I210" s="25"/>
      <c r="J210" s="25">
        <f t="shared" si="69"/>
        <v>937.4</v>
      </c>
      <c r="K210" s="20"/>
      <c r="L210" s="42">
        <f t="shared" si="68"/>
        <v>0.98445704683889934</v>
      </c>
    </row>
    <row r="211" spans="1:12">
      <c r="A211" s="7"/>
      <c r="B211" s="27" t="s">
        <v>164</v>
      </c>
      <c r="C211" s="22">
        <v>650</v>
      </c>
      <c r="D211" s="16" t="s">
        <v>46</v>
      </c>
      <c r="E211" s="16" t="s">
        <v>52</v>
      </c>
      <c r="F211" s="31" t="s">
        <v>170</v>
      </c>
      <c r="G211" s="24">
        <v>244</v>
      </c>
      <c r="H211" s="25">
        <v>952.2</v>
      </c>
      <c r="I211" s="25"/>
      <c r="J211" s="25">
        <v>937.4</v>
      </c>
      <c r="K211" s="20"/>
      <c r="L211" s="42">
        <f t="shared" si="68"/>
        <v>0.98445704683889934</v>
      </c>
    </row>
    <row r="212" spans="1:12">
      <c r="A212" s="7"/>
      <c r="B212" s="27" t="s">
        <v>53</v>
      </c>
      <c r="C212" s="22">
        <v>650</v>
      </c>
      <c r="D212" s="16" t="s">
        <v>37</v>
      </c>
      <c r="E212" s="16" t="s">
        <v>9</v>
      </c>
      <c r="F212" s="16"/>
      <c r="G212" s="24"/>
      <c r="H212" s="25">
        <f>H213</f>
        <v>22644.5</v>
      </c>
      <c r="I212" s="25"/>
      <c r="J212" s="25">
        <f>J213</f>
        <v>20762.2</v>
      </c>
      <c r="K212" s="20"/>
      <c r="L212" s="42">
        <f t="shared" si="68"/>
        <v>0.91687606262006227</v>
      </c>
    </row>
    <row r="213" spans="1:12">
      <c r="B213" s="27" t="s">
        <v>54</v>
      </c>
      <c r="C213" s="22">
        <v>650</v>
      </c>
      <c r="D213" s="16" t="s">
        <v>37</v>
      </c>
      <c r="E213" s="16" t="s">
        <v>34</v>
      </c>
      <c r="F213" s="16"/>
      <c r="G213" s="24"/>
      <c r="H213" s="25">
        <f>H214+H217+H220+H224+H231+H235+H242+H246+H259+H262+H265</f>
        <v>22644.5</v>
      </c>
      <c r="I213" s="25"/>
      <c r="J213" s="25">
        <f>J214+J217+J220+J224+J231+J235+J242+J246+J259+J262+J265</f>
        <v>20762.2</v>
      </c>
      <c r="K213" s="20"/>
      <c r="L213" s="42">
        <f t="shared" si="68"/>
        <v>0.91687606262006227</v>
      </c>
    </row>
    <row r="214" spans="1:12" ht="36">
      <c r="B214" s="32" t="s">
        <v>87</v>
      </c>
      <c r="C214" s="22">
        <v>650</v>
      </c>
      <c r="D214" s="16" t="s">
        <v>37</v>
      </c>
      <c r="E214" s="16" t="s">
        <v>34</v>
      </c>
      <c r="F214" s="16" t="s">
        <v>141</v>
      </c>
      <c r="G214" s="24"/>
      <c r="H214" s="25">
        <f>H215</f>
        <v>105.4</v>
      </c>
      <c r="I214" s="25"/>
      <c r="J214" s="25">
        <f>J215</f>
        <v>105.4</v>
      </c>
      <c r="K214" s="80"/>
      <c r="L214" s="42">
        <f t="shared" si="68"/>
        <v>1</v>
      </c>
    </row>
    <row r="215" spans="1:12" ht="24">
      <c r="B215" s="27" t="s">
        <v>108</v>
      </c>
      <c r="C215" s="22">
        <v>650</v>
      </c>
      <c r="D215" s="16" t="s">
        <v>37</v>
      </c>
      <c r="E215" s="16" t="s">
        <v>34</v>
      </c>
      <c r="F215" s="16" t="s">
        <v>141</v>
      </c>
      <c r="G215" s="24">
        <v>240</v>
      </c>
      <c r="H215" s="25">
        <f>H216</f>
        <v>105.4</v>
      </c>
      <c r="I215" s="25"/>
      <c r="J215" s="25">
        <f t="shared" ref="J215" si="70">J216</f>
        <v>105.4</v>
      </c>
      <c r="K215" s="20"/>
      <c r="L215" s="42">
        <f t="shared" si="68"/>
        <v>1</v>
      </c>
    </row>
    <row r="216" spans="1:12">
      <c r="B216" s="27" t="s">
        <v>164</v>
      </c>
      <c r="C216" s="22">
        <v>650</v>
      </c>
      <c r="D216" s="16" t="s">
        <v>37</v>
      </c>
      <c r="E216" s="16" t="s">
        <v>34</v>
      </c>
      <c r="F216" s="16" t="s">
        <v>141</v>
      </c>
      <c r="G216" s="24">
        <v>244</v>
      </c>
      <c r="H216" s="25">
        <v>105.4</v>
      </c>
      <c r="I216" s="25"/>
      <c r="J216" s="25">
        <v>105.4</v>
      </c>
      <c r="K216" s="20"/>
      <c r="L216" s="42">
        <f t="shared" si="68"/>
        <v>1</v>
      </c>
    </row>
    <row r="217" spans="1:12" ht="24">
      <c r="B217" s="32" t="s">
        <v>35</v>
      </c>
      <c r="C217" s="22">
        <v>650</v>
      </c>
      <c r="D217" s="16" t="s">
        <v>37</v>
      </c>
      <c r="E217" s="16" t="s">
        <v>34</v>
      </c>
      <c r="F217" s="16" t="s">
        <v>142</v>
      </c>
      <c r="G217" s="24"/>
      <c r="H217" s="25">
        <f>H218</f>
        <v>18.600000000000001</v>
      </c>
      <c r="I217" s="25"/>
      <c r="J217" s="25">
        <f t="shared" ref="J217:J218" si="71">J218</f>
        <v>18.600000000000001</v>
      </c>
      <c r="K217" s="20"/>
      <c r="L217" s="42">
        <f t="shared" si="68"/>
        <v>1</v>
      </c>
    </row>
    <row r="218" spans="1:12" ht="24">
      <c r="B218" s="27" t="s">
        <v>108</v>
      </c>
      <c r="C218" s="22">
        <v>650</v>
      </c>
      <c r="D218" s="16" t="s">
        <v>37</v>
      </c>
      <c r="E218" s="16" t="s">
        <v>34</v>
      </c>
      <c r="F218" s="16" t="s">
        <v>142</v>
      </c>
      <c r="G218" s="24">
        <v>240</v>
      </c>
      <c r="H218" s="25">
        <f>H219</f>
        <v>18.600000000000001</v>
      </c>
      <c r="I218" s="25"/>
      <c r="J218" s="25">
        <f t="shared" si="71"/>
        <v>18.600000000000001</v>
      </c>
      <c r="K218" s="20"/>
      <c r="L218" s="42">
        <f t="shared" si="68"/>
        <v>1</v>
      </c>
    </row>
    <row r="219" spans="1:12">
      <c r="B219" s="27" t="s">
        <v>164</v>
      </c>
      <c r="C219" s="22">
        <v>650</v>
      </c>
      <c r="D219" s="16" t="s">
        <v>37</v>
      </c>
      <c r="E219" s="16" t="s">
        <v>34</v>
      </c>
      <c r="F219" s="16" t="s">
        <v>142</v>
      </c>
      <c r="G219" s="24">
        <v>244</v>
      </c>
      <c r="H219" s="25">
        <v>18.600000000000001</v>
      </c>
      <c r="I219" s="25"/>
      <c r="J219" s="25">
        <v>18.600000000000001</v>
      </c>
      <c r="K219" s="20"/>
      <c r="L219" s="42">
        <f t="shared" si="68"/>
        <v>1</v>
      </c>
    </row>
    <row r="220" spans="1:12" ht="60">
      <c r="B220" s="27" t="s">
        <v>150</v>
      </c>
      <c r="C220" s="22">
        <v>650</v>
      </c>
      <c r="D220" s="16" t="s">
        <v>37</v>
      </c>
      <c r="E220" s="16" t="s">
        <v>34</v>
      </c>
      <c r="F220" s="16" t="s">
        <v>157</v>
      </c>
      <c r="G220" s="24"/>
      <c r="H220" s="25">
        <f>H221</f>
        <v>1563.3000000000002</v>
      </c>
      <c r="I220" s="25"/>
      <c r="J220" s="25">
        <f t="shared" ref="J220" si="72">J221</f>
        <v>1563.3000000000002</v>
      </c>
      <c r="K220" s="20"/>
      <c r="L220" s="42">
        <f t="shared" si="68"/>
        <v>1</v>
      </c>
    </row>
    <row r="221" spans="1:12">
      <c r="B221" s="27" t="s">
        <v>115</v>
      </c>
      <c r="C221" s="22">
        <v>650</v>
      </c>
      <c r="D221" s="16" t="s">
        <v>37</v>
      </c>
      <c r="E221" s="16" t="s">
        <v>34</v>
      </c>
      <c r="F221" s="16" t="s">
        <v>157</v>
      </c>
      <c r="G221" s="24">
        <v>110</v>
      </c>
      <c r="H221" s="25">
        <f>SUM(H222:H223)</f>
        <v>1563.3000000000002</v>
      </c>
      <c r="I221" s="25"/>
      <c r="J221" s="25">
        <f t="shared" ref="J221" si="73">SUM(J222:J223)</f>
        <v>1563.3000000000002</v>
      </c>
      <c r="K221" s="20"/>
      <c r="L221" s="42">
        <f t="shared" si="68"/>
        <v>1</v>
      </c>
    </row>
    <row r="222" spans="1:12">
      <c r="B222" s="27" t="s">
        <v>116</v>
      </c>
      <c r="C222" s="22">
        <v>650</v>
      </c>
      <c r="D222" s="16" t="s">
        <v>37</v>
      </c>
      <c r="E222" s="16" t="s">
        <v>34</v>
      </c>
      <c r="F222" s="16" t="s">
        <v>157</v>
      </c>
      <c r="G222" s="24">
        <v>111</v>
      </c>
      <c r="H222" s="25">
        <v>1201.9000000000001</v>
      </c>
      <c r="I222" s="25"/>
      <c r="J222" s="25">
        <v>1201.9000000000001</v>
      </c>
      <c r="K222" s="20"/>
      <c r="L222" s="42">
        <f t="shared" si="68"/>
        <v>1</v>
      </c>
    </row>
    <row r="223" spans="1:12" ht="21.75" customHeight="1">
      <c r="B223" s="27" t="s">
        <v>113</v>
      </c>
      <c r="C223" s="22">
        <v>650</v>
      </c>
      <c r="D223" s="16" t="s">
        <v>37</v>
      </c>
      <c r="E223" s="16" t="s">
        <v>34</v>
      </c>
      <c r="F223" s="16" t="s">
        <v>157</v>
      </c>
      <c r="G223" s="24">
        <v>119</v>
      </c>
      <c r="H223" s="25">
        <v>361.4</v>
      </c>
      <c r="I223" s="25"/>
      <c r="J223" s="25">
        <v>361.4</v>
      </c>
      <c r="K223" s="20"/>
      <c r="L223" s="42">
        <f t="shared" si="68"/>
        <v>1</v>
      </c>
    </row>
    <row r="224" spans="1:12" ht="24">
      <c r="B224" s="27" t="s">
        <v>89</v>
      </c>
      <c r="C224" s="22">
        <v>650</v>
      </c>
      <c r="D224" s="16" t="s">
        <v>37</v>
      </c>
      <c r="E224" s="16" t="s">
        <v>34</v>
      </c>
      <c r="F224" s="16" t="s">
        <v>90</v>
      </c>
      <c r="G224" s="24"/>
      <c r="H224" s="25">
        <f>H225+H229</f>
        <v>5587.9000000000005</v>
      </c>
      <c r="I224" s="25"/>
      <c r="J224" s="25">
        <f t="shared" ref="J224" si="74">J225+J229</f>
        <v>5095.6000000000004</v>
      </c>
      <c r="K224" s="20"/>
      <c r="L224" s="42">
        <f t="shared" si="68"/>
        <v>0.91189892446178344</v>
      </c>
    </row>
    <row r="225" spans="2:12">
      <c r="B225" s="27" t="s">
        <v>115</v>
      </c>
      <c r="C225" s="22">
        <v>650</v>
      </c>
      <c r="D225" s="16" t="s">
        <v>37</v>
      </c>
      <c r="E225" s="16" t="s">
        <v>34</v>
      </c>
      <c r="F225" s="16" t="s">
        <v>90</v>
      </c>
      <c r="G225" s="24">
        <v>110</v>
      </c>
      <c r="H225" s="25">
        <f>H226+H227+H228</f>
        <v>4427.1000000000004</v>
      </c>
      <c r="I225" s="25"/>
      <c r="J225" s="25">
        <f t="shared" ref="J225" si="75">J226+J227+J228</f>
        <v>4427.1000000000004</v>
      </c>
      <c r="K225" s="20"/>
      <c r="L225" s="42">
        <f t="shared" si="68"/>
        <v>1</v>
      </c>
    </row>
    <row r="226" spans="2:12">
      <c r="B226" s="27" t="s">
        <v>116</v>
      </c>
      <c r="C226" s="22">
        <v>650</v>
      </c>
      <c r="D226" s="16" t="s">
        <v>37</v>
      </c>
      <c r="E226" s="16" t="s">
        <v>34</v>
      </c>
      <c r="F226" s="16" t="s">
        <v>90</v>
      </c>
      <c r="G226" s="24">
        <v>111</v>
      </c>
      <c r="H226" s="25">
        <v>3527.8</v>
      </c>
      <c r="I226" s="25"/>
      <c r="J226" s="25">
        <v>3527.8</v>
      </c>
      <c r="K226" s="20"/>
      <c r="L226" s="42">
        <f t="shared" si="68"/>
        <v>1</v>
      </c>
    </row>
    <row r="227" spans="2:12" ht="24">
      <c r="B227" s="27" t="s">
        <v>112</v>
      </c>
      <c r="C227" s="22">
        <v>650</v>
      </c>
      <c r="D227" s="16" t="s">
        <v>37</v>
      </c>
      <c r="E227" s="16" t="s">
        <v>34</v>
      </c>
      <c r="F227" s="16" t="s">
        <v>90</v>
      </c>
      <c r="G227" s="24">
        <v>112</v>
      </c>
      <c r="H227" s="25">
        <v>69</v>
      </c>
      <c r="I227" s="25"/>
      <c r="J227" s="25">
        <v>69</v>
      </c>
      <c r="K227" s="20"/>
      <c r="L227" s="42">
        <f t="shared" si="68"/>
        <v>1</v>
      </c>
    </row>
    <row r="228" spans="2:12" ht="25.5" customHeight="1">
      <c r="B228" s="27" t="s">
        <v>113</v>
      </c>
      <c r="C228" s="22">
        <v>650</v>
      </c>
      <c r="D228" s="16" t="s">
        <v>37</v>
      </c>
      <c r="E228" s="16" t="s">
        <v>34</v>
      </c>
      <c r="F228" s="16" t="s">
        <v>90</v>
      </c>
      <c r="G228" s="24">
        <v>119</v>
      </c>
      <c r="H228" s="25">
        <v>830.3</v>
      </c>
      <c r="I228" s="25"/>
      <c r="J228" s="25">
        <v>830.3</v>
      </c>
      <c r="K228" s="20"/>
      <c r="L228" s="42">
        <f t="shared" si="68"/>
        <v>1</v>
      </c>
    </row>
    <row r="229" spans="2:12" ht="24">
      <c r="B229" s="27" t="s">
        <v>108</v>
      </c>
      <c r="C229" s="22">
        <v>650</v>
      </c>
      <c r="D229" s="16" t="s">
        <v>37</v>
      </c>
      <c r="E229" s="16" t="s">
        <v>34</v>
      </c>
      <c r="F229" s="16" t="s">
        <v>90</v>
      </c>
      <c r="G229" s="24">
        <v>240</v>
      </c>
      <c r="H229" s="25">
        <f>H230</f>
        <v>1160.8</v>
      </c>
      <c r="I229" s="25"/>
      <c r="J229" s="25">
        <f t="shared" ref="J229" si="76">J230</f>
        <v>668.5</v>
      </c>
      <c r="K229" s="20"/>
      <c r="L229" s="42">
        <f t="shared" si="68"/>
        <v>0.57589593383873194</v>
      </c>
    </row>
    <row r="230" spans="2:12">
      <c r="B230" s="27" t="s">
        <v>164</v>
      </c>
      <c r="C230" s="22">
        <v>650</v>
      </c>
      <c r="D230" s="16" t="s">
        <v>37</v>
      </c>
      <c r="E230" s="16" t="s">
        <v>34</v>
      </c>
      <c r="F230" s="16" t="s">
        <v>90</v>
      </c>
      <c r="G230" s="24">
        <v>244</v>
      </c>
      <c r="H230" s="25">
        <v>1160.8</v>
      </c>
      <c r="I230" s="25"/>
      <c r="J230" s="25">
        <v>668.5</v>
      </c>
      <c r="K230" s="20"/>
      <c r="L230" s="42">
        <f t="shared" si="68"/>
        <v>0.57589593383873194</v>
      </c>
    </row>
    <row r="231" spans="2:12">
      <c r="B231" s="77" t="s">
        <v>88</v>
      </c>
      <c r="C231" s="61">
        <v>650</v>
      </c>
      <c r="D231" s="63" t="s">
        <v>37</v>
      </c>
      <c r="E231" s="63" t="s">
        <v>34</v>
      </c>
      <c r="F231" s="63" t="s">
        <v>91</v>
      </c>
      <c r="G231" s="64"/>
      <c r="H231" s="65">
        <f>H232</f>
        <v>0</v>
      </c>
      <c r="I231" s="66"/>
      <c r="J231" s="65"/>
      <c r="K231" s="67"/>
      <c r="L231" s="68"/>
    </row>
    <row r="232" spans="2:12">
      <c r="B232" s="27" t="s">
        <v>115</v>
      </c>
      <c r="C232" s="22">
        <v>650</v>
      </c>
      <c r="D232" s="16" t="s">
        <v>37</v>
      </c>
      <c r="E232" s="16" t="s">
        <v>34</v>
      </c>
      <c r="F232" s="16" t="s">
        <v>91</v>
      </c>
      <c r="G232" s="24">
        <v>110</v>
      </c>
      <c r="H232" s="25">
        <f>SUM(H233:H234)</f>
        <v>0</v>
      </c>
      <c r="I232" s="40"/>
      <c r="J232" s="25"/>
      <c r="K232" s="41"/>
      <c r="L232" s="20"/>
    </row>
    <row r="233" spans="2:12">
      <c r="B233" s="27" t="s">
        <v>116</v>
      </c>
      <c r="C233" s="22">
        <v>650</v>
      </c>
      <c r="D233" s="16" t="s">
        <v>37</v>
      </c>
      <c r="E233" s="16" t="s">
        <v>34</v>
      </c>
      <c r="F233" s="16" t="s">
        <v>91</v>
      </c>
      <c r="G233" s="24">
        <v>111</v>
      </c>
      <c r="H233" s="25">
        <v>0</v>
      </c>
      <c r="I233" s="40"/>
      <c r="J233" s="25"/>
      <c r="K233" s="41"/>
      <c r="L233" s="20"/>
    </row>
    <row r="234" spans="2:12" ht="36">
      <c r="B234" s="47" t="s">
        <v>113</v>
      </c>
      <c r="C234" s="48">
        <v>650</v>
      </c>
      <c r="D234" s="44" t="s">
        <v>37</v>
      </c>
      <c r="E234" s="44" t="s">
        <v>34</v>
      </c>
      <c r="F234" s="44" t="s">
        <v>91</v>
      </c>
      <c r="G234" s="50">
        <v>119</v>
      </c>
      <c r="H234" s="51">
        <v>0</v>
      </c>
      <c r="I234" s="52"/>
      <c r="J234" s="51"/>
      <c r="K234" s="46"/>
      <c r="L234" s="45"/>
    </row>
    <row r="235" spans="2:12" ht="24">
      <c r="B235" s="32" t="s">
        <v>89</v>
      </c>
      <c r="C235" s="22">
        <v>650</v>
      </c>
      <c r="D235" s="16" t="s">
        <v>37</v>
      </c>
      <c r="E235" s="16" t="s">
        <v>34</v>
      </c>
      <c r="F235" s="16" t="s">
        <v>92</v>
      </c>
      <c r="G235" s="24"/>
      <c r="H235" s="25">
        <f>H236+H240</f>
        <v>680.2</v>
      </c>
      <c r="I235" s="25"/>
      <c r="J235" s="25">
        <f t="shared" ref="J235" si="77">J236+J240</f>
        <v>429.7</v>
      </c>
      <c r="K235" s="20"/>
      <c r="L235" s="42">
        <f t="shared" ref="L235:L237" si="78">J235/H235</f>
        <v>0.63172596295207284</v>
      </c>
    </row>
    <row r="236" spans="2:12">
      <c r="B236" s="27" t="s">
        <v>115</v>
      </c>
      <c r="C236" s="22">
        <v>650</v>
      </c>
      <c r="D236" s="16" t="s">
        <v>37</v>
      </c>
      <c r="E236" s="16" t="s">
        <v>34</v>
      </c>
      <c r="F236" s="16" t="s">
        <v>92</v>
      </c>
      <c r="G236" s="24">
        <v>110</v>
      </c>
      <c r="H236" s="25">
        <f>SUM(H237:H239)</f>
        <v>283.5</v>
      </c>
      <c r="I236" s="25"/>
      <c r="J236" s="25">
        <f t="shared" ref="J236" si="79">SUM(J237:J239)</f>
        <v>283.5</v>
      </c>
      <c r="K236" s="20"/>
      <c r="L236" s="42">
        <f t="shared" si="78"/>
        <v>1</v>
      </c>
    </row>
    <row r="237" spans="2:12">
      <c r="B237" s="27" t="s">
        <v>116</v>
      </c>
      <c r="C237" s="22">
        <v>650</v>
      </c>
      <c r="D237" s="16" t="s">
        <v>37</v>
      </c>
      <c r="E237" s="16" t="s">
        <v>34</v>
      </c>
      <c r="F237" s="16" t="s">
        <v>92</v>
      </c>
      <c r="G237" s="24">
        <v>111</v>
      </c>
      <c r="H237" s="25">
        <v>108.4</v>
      </c>
      <c r="I237" s="25"/>
      <c r="J237" s="25">
        <v>108.4</v>
      </c>
      <c r="K237" s="20"/>
      <c r="L237" s="42">
        <f t="shared" si="78"/>
        <v>1</v>
      </c>
    </row>
    <row r="238" spans="2:12" ht="24">
      <c r="B238" s="71" t="s">
        <v>112</v>
      </c>
      <c r="C238" s="72">
        <v>650</v>
      </c>
      <c r="D238" s="56" t="s">
        <v>37</v>
      </c>
      <c r="E238" s="56" t="s">
        <v>34</v>
      </c>
      <c r="F238" s="56" t="s">
        <v>92</v>
      </c>
      <c r="G238" s="74">
        <v>112</v>
      </c>
      <c r="H238" s="75">
        <v>0</v>
      </c>
      <c r="I238" s="76"/>
      <c r="J238" s="75">
        <v>0</v>
      </c>
      <c r="K238" s="59"/>
      <c r="L238" s="57"/>
    </row>
    <row r="239" spans="2:12" ht="21.75" customHeight="1">
      <c r="B239" s="27" t="s">
        <v>113</v>
      </c>
      <c r="C239" s="22">
        <v>650</v>
      </c>
      <c r="D239" s="16" t="s">
        <v>37</v>
      </c>
      <c r="E239" s="16" t="s">
        <v>34</v>
      </c>
      <c r="F239" s="16" t="s">
        <v>92</v>
      </c>
      <c r="G239" s="24">
        <v>119</v>
      </c>
      <c r="H239" s="25">
        <v>175.1</v>
      </c>
      <c r="I239" s="25"/>
      <c r="J239" s="25">
        <v>175.1</v>
      </c>
      <c r="K239" s="20"/>
      <c r="L239" s="42">
        <f t="shared" ref="L239:L252" si="80">J239/H239</f>
        <v>1</v>
      </c>
    </row>
    <row r="240" spans="2:12" ht="24">
      <c r="B240" s="27" t="s">
        <v>108</v>
      </c>
      <c r="C240" s="22">
        <v>650</v>
      </c>
      <c r="D240" s="16" t="s">
        <v>37</v>
      </c>
      <c r="E240" s="16" t="s">
        <v>34</v>
      </c>
      <c r="F240" s="16" t="s">
        <v>92</v>
      </c>
      <c r="G240" s="24">
        <v>240</v>
      </c>
      <c r="H240" s="25">
        <f>H241</f>
        <v>396.7</v>
      </c>
      <c r="I240" s="25"/>
      <c r="J240" s="25">
        <f t="shared" ref="J240" si="81">J241</f>
        <v>146.19999999999999</v>
      </c>
      <c r="K240" s="20"/>
      <c r="L240" s="42">
        <f t="shared" si="80"/>
        <v>0.36854045878497604</v>
      </c>
    </row>
    <row r="241" spans="2:12">
      <c r="B241" s="27" t="s">
        <v>164</v>
      </c>
      <c r="C241" s="22">
        <v>650</v>
      </c>
      <c r="D241" s="16" t="s">
        <v>37</v>
      </c>
      <c r="E241" s="16" t="s">
        <v>34</v>
      </c>
      <c r="F241" s="16" t="s">
        <v>92</v>
      </c>
      <c r="G241" s="24">
        <v>244</v>
      </c>
      <c r="H241" s="25">
        <v>396.7</v>
      </c>
      <c r="I241" s="25"/>
      <c r="J241" s="25">
        <v>146.19999999999999</v>
      </c>
      <c r="K241" s="20"/>
      <c r="L241" s="42">
        <f t="shared" si="80"/>
        <v>0.36854045878497604</v>
      </c>
    </row>
    <row r="242" spans="2:12" ht="60">
      <c r="B242" s="27" t="s">
        <v>150</v>
      </c>
      <c r="C242" s="22">
        <v>650</v>
      </c>
      <c r="D242" s="16" t="s">
        <v>37</v>
      </c>
      <c r="E242" s="16" t="s">
        <v>34</v>
      </c>
      <c r="F242" s="16" t="s">
        <v>151</v>
      </c>
      <c r="G242" s="24"/>
      <c r="H242" s="25">
        <f>SUM(H244:H245)</f>
        <v>2979.3</v>
      </c>
      <c r="I242" s="25"/>
      <c r="J242" s="25">
        <f t="shared" ref="J242" si="82">SUM(J244:J245)</f>
        <v>2979.3</v>
      </c>
      <c r="K242" s="80"/>
      <c r="L242" s="42">
        <f t="shared" si="80"/>
        <v>1</v>
      </c>
    </row>
    <row r="243" spans="2:12">
      <c r="B243" s="27" t="s">
        <v>115</v>
      </c>
      <c r="C243" s="22">
        <v>650</v>
      </c>
      <c r="D243" s="16" t="s">
        <v>37</v>
      </c>
      <c r="E243" s="16" t="s">
        <v>34</v>
      </c>
      <c r="F243" s="16" t="s">
        <v>151</v>
      </c>
      <c r="G243" s="24">
        <v>110</v>
      </c>
      <c r="H243" s="25">
        <f>SUM(H244:H245)</f>
        <v>2979.3</v>
      </c>
      <c r="I243" s="25"/>
      <c r="J243" s="25">
        <f t="shared" ref="J243" si="83">SUM(J244:J245)</f>
        <v>2979.3</v>
      </c>
      <c r="K243" s="20"/>
      <c r="L243" s="42">
        <f t="shared" si="80"/>
        <v>1</v>
      </c>
    </row>
    <row r="244" spans="2:12">
      <c r="B244" s="27" t="s">
        <v>116</v>
      </c>
      <c r="C244" s="22">
        <v>650</v>
      </c>
      <c r="D244" s="16" t="s">
        <v>37</v>
      </c>
      <c r="E244" s="16" t="s">
        <v>34</v>
      </c>
      <c r="F244" s="16" t="s">
        <v>151</v>
      </c>
      <c r="G244" s="24">
        <v>111</v>
      </c>
      <c r="H244" s="25">
        <v>2289.6</v>
      </c>
      <c r="I244" s="25"/>
      <c r="J244" s="25">
        <v>2289.6</v>
      </c>
      <c r="K244" s="20"/>
      <c r="L244" s="42">
        <f t="shared" si="80"/>
        <v>1</v>
      </c>
    </row>
    <row r="245" spans="2:12" ht="23.25" customHeight="1">
      <c r="B245" s="27" t="s">
        <v>113</v>
      </c>
      <c r="C245" s="22">
        <v>650</v>
      </c>
      <c r="D245" s="16" t="s">
        <v>37</v>
      </c>
      <c r="E245" s="16" t="s">
        <v>34</v>
      </c>
      <c r="F245" s="16" t="s">
        <v>151</v>
      </c>
      <c r="G245" s="24">
        <v>119</v>
      </c>
      <c r="H245" s="25">
        <v>689.7</v>
      </c>
      <c r="I245" s="25"/>
      <c r="J245" s="25">
        <v>689.7</v>
      </c>
      <c r="K245" s="20"/>
      <c r="L245" s="42">
        <f t="shared" si="80"/>
        <v>1</v>
      </c>
    </row>
    <row r="246" spans="2:12" ht="24">
      <c r="B246" s="32" t="s">
        <v>89</v>
      </c>
      <c r="C246" s="22">
        <v>650</v>
      </c>
      <c r="D246" s="16" t="s">
        <v>37</v>
      </c>
      <c r="E246" s="16" t="s">
        <v>34</v>
      </c>
      <c r="F246" s="16" t="s">
        <v>152</v>
      </c>
      <c r="G246" s="24"/>
      <c r="H246" s="25">
        <f>H247+H251+H253+H255</f>
        <v>11513.8</v>
      </c>
      <c r="I246" s="25"/>
      <c r="J246" s="25">
        <f t="shared" ref="J246" si="84">J247+J251+J253+J255</f>
        <v>10374.299999999999</v>
      </c>
      <c r="K246" s="20"/>
      <c r="L246" s="42">
        <f t="shared" si="80"/>
        <v>0.90103180531188665</v>
      </c>
    </row>
    <row r="247" spans="2:12">
      <c r="B247" s="27" t="s">
        <v>115</v>
      </c>
      <c r="C247" s="22">
        <v>650</v>
      </c>
      <c r="D247" s="16" t="s">
        <v>37</v>
      </c>
      <c r="E247" s="16" t="s">
        <v>34</v>
      </c>
      <c r="F247" s="16" t="s">
        <v>152</v>
      </c>
      <c r="G247" s="24">
        <v>110</v>
      </c>
      <c r="H247" s="25">
        <f>SUM(H248:H250)</f>
        <v>8411.9</v>
      </c>
      <c r="I247" s="25"/>
      <c r="J247" s="25">
        <f t="shared" ref="J247" si="85">SUM(J248:J250)</f>
        <v>8411.9</v>
      </c>
      <c r="K247" s="25"/>
      <c r="L247" s="42">
        <f t="shared" si="80"/>
        <v>1</v>
      </c>
    </row>
    <row r="248" spans="2:12">
      <c r="B248" s="27" t="s">
        <v>116</v>
      </c>
      <c r="C248" s="22">
        <v>650</v>
      </c>
      <c r="D248" s="16" t="s">
        <v>37</v>
      </c>
      <c r="E248" s="16" t="s">
        <v>34</v>
      </c>
      <c r="F248" s="16" t="s">
        <v>152</v>
      </c>
      <c r="G248" s="24">
        <v>111</v>
      </c>
      <c r="H248" s="25">
        <v>6537.9</v>
      </c>
      <c r="I248" s="25"/>
      <c r="J248" s="25">
        <v>6537.8</v>
      </c>
      <c r="K248" s="20"/>
      <c r="L248" s="42">
        <f t="shared" si="80"/>
        <v>0.99998470456874544</v>
      </c>
    </row>
    <row r="249" spans="2:12" ht="24">
      <c r="B249" s="27" t="s">
        <v>112</v>
      </c>
      <c r="C249" s="22">
        <v>650</v>
      </c>
      <c r="D249" s="16" t="s">
        <v>37</v>
      </c>
      <c r="E249" s="16" t="s">
        <v>34</v>
      </c>
      <c r="F249" s="16" t="s">
        <v>152</v>
      </c>
      <c r="G249" s="24">
        <v>112</v>
      </c>
      <c r="H249" s="25">
        <v>171.3</v>
      </c>
      <c r="I249" s="25"/>
      <c r="J249" s="25">
        <v>171.3</v>
      </c>
      <c r="K249" s="20"/>
      <c r="L249" s="42">
        <f t="shared" si="80"/>
        <v>1</v>
      </c>
    </row>
    <row r="250" spans="2:12" ht="27.75" customHeight="1">
      <c r="B250" s="27" t="s">
        <v>113</v>
      </c>
      <c r="C250" s="22">
        <v>650</v>
      </c>
      <c r="D250" s="16" t="s">
        <v>37</v>
      </c>
      <c r="E250" s="16" t="s">
        <v>34</v>
      </c>
      <c r="F250" s="16" t="s">
        <v>152</v>
      </c>
      <c r="G250" s="24">
        <v>119</v>
      </c>
      <c r="H250" s="25">
        <v>1702.7</v>
      </c>
      <c r="I250" s="25"/>
      <c r="J250" s="25">
        <v>1702.8</v>
      </c>
      <c r="K250" s="20"/>
      <c r="L250" s="42">
        <f t="shared" si="80"/>
        <v>1.0000587302519528</v>
      </c>
    </row>
    <row r="251" spans="2:12" ht="24">
      <c r="B251" s="27" t="s">
        <v>108</v>
      </c>
      <c r="C251" s="22">
        <v>650</v>
      </c>
      <c r="D251" s="16" t="s">
        <v>37</v>
      </c>
      <c r="E251" s="16" t="s">
        <v>34</v>
      </c>
      <c r="F251" s="16" t="s">
        <v>152</v>
      </c>
      <c r="G251" s="24">
        <v>240</v>
      </c>
      <c r="H251" s="25">
        <f>H252</f>
        <v>2676.6</v>
      </c>
      <c r="I251" s="25"/>
      <c r="J251" s="25">
        <f t="shared" ref="J251" si="86">J252</f>
        <v>1538.5</v>
      </c>
      <c r="K251" s="20"/>
      <c r="L251" s="42">
        <f t="shared" si="80"/>
        <v>0.57479638347156847</v>
      </c>
    </row>
    <row r="252" spans="2:12">
      <c r="B252" s="27" t="s">
        <v>164</v>
      </c>
      <c r="C252" s="22">
        <v>650</v>
      </c>
      <c r="D252" s="16" t="s">
        <v>37</v>
      </c>
      <c r="E252" s="16" t="s">
        <v>34</v>
      </c>
      <c r="F252" s="16" t="s">
        <v>152</v>
      </c>
      <c r="G252" s="24">
        <v>244</v>
      </c>
      <c r="H252" s="25">
        <v>2676.6</v>
      </c>
      <c r="I252" s="25"/>
      <c r="J252" s="25">
        <v>1538.5</v>
      </c>
      <c r="K252" s="20"/>
      <c r="L252" s="42">
        <f t="shared" si="80"/>
        <v>0.57479638347156847</v>
      </c>
    </row>
    <row r="253" spans="2:12">
      <c r="B253" s="60" t="s">
        <v>127</v>
      </c>
      <c r="C253" s="61">
        <v>650</v>
      </c>
      <c r="D253" s="63" t="s">
        <v>37</v>
      </c>
      <c r="E253" s="63" t="s">
        <v>34</v>
      </c>
      <c r="F253" s="63" t="s">
        <v>93</v>
      </c>
      <c r="G253" s="64">
        <v>830</v>
      </c>
      <c r="H253" s="65">
        <f>H254</f>
        <v>0</v>
      </c>
      <c r="I253" s="66"/>
      <c r="J253" s="65"/>
      <c r="K253" s="67"/>
      <c r="L253" s="68"/>
    </row>
    <row r="254" spans="2:12" ht="72">
      <c r="B254" s="47" t="s">
        <v>128</v>
      </c>
      <c r="C254" s="48">
        <v>650</v>
      </c>
      <c r="D254" s="44" t="s">
        <v>37</v>
      </c>
      <c r="E254" s="44" t="s">
        <v>34</v>
      </c>
      <c r="F254" s="44" t="s">
        <v>93</v>
      </c>
      <c r="G254" s="50">
        <v>831</v>
      </c>
      <c r="H254" s="51">
        <v>0</v>
      </c>
      <c r="I254" s="52"/>
      <c r="J254" s="51"/>
      <c r="K254" s="46"/>
      <c r="L254" s="45"/>
    </row>
    <row r="255" spans="2:12">
      <c r="B255" s="27" t="s">
        <v>110</v>
      </c>
      <c r="C255" s="22">
        <v>650</v>
      </c>
      <c r="D255" s="16" t="s">
        <v>37</v>
      </c>
      <c r="E255" s="16" t="s">
        <v>34</v>
      </c>
      <c r="F255" s="16" t="s">
        <v>152</v>
      </c>
      <c r="G255" s="24">
        <v>850</v>
      </c>
      <c r="H255" s="25">
        <f>SUM(H256:H258)</f>
        <v>425.3</v>
      </c>
      <c r="I255" s="25"/>
      <c r="J255" s="25">
        <f t="shared" ref="J255" si="87">SUM(J256:J258)</f>
        <v>423.90000000000003</v>
      </c>
      <c r="K255" s="20"/>
      <c r="L255" s="42">
        <f t="shared" ref="L255:L278" si="88">J255/H255</f>
        <v>0.99670820597225496</v>
      </c>
    </row>
    <row r="256" spans="2:12">
      <c r="B256" s="27" t="s">
        <v>114</v>
      </c>
      <c r="C256" s="22">
        <v>650</v>
      </c>
      <c r="D256" s="16" t="s">
        <v>37</v>
      </c>
      <c r="E256" s="16" t="s">
        <v>34</v>
      </c>
      <c r="F256" s="16" t="s">
        <v>152</v>
      </c>
      <c r="G256" s="24">
        <v>851</v>
      </c>
      <c r="H256" s="25">
        <v>413.8</v>
      </c>
      <c r="I256" s="25"/>
      <c r="J256" s="25">
        <v>413.8</v>
      </c>
      <c r="K256" s="20"/>
      <c r="L256" s="42">
        <f t="shared" si="88"/>
        <v>1</v>
      </c>
    </row>
    <row r="257" spans="2:12">
      <c r="B257" s="27" t="s">
        <v>66</v>
      </c>
      <c r="C257" s="22">
        <v>650</v>
      </c>
      <c r="D257" s="16" t="s">
        <v>37</v>
      </c>
      <c r="E257" s="16" t="s">
        <v>34</v>
      </c>
      <c r="F257" s="16" t="s">
        <v>152</v>
      </c>
      <c r="G257" s="24">
        <v>852</v>
      </c>
      <c r="H257" s="25">
        <v>10.6</v>
      </c>
      <c r="I257" s="25"/>
      <c r="J257" s="25">
        <v>9.3000000000000007</v>
      </c>
      <c r="K257" s="20"/>
      <c r="L257" s="42">
        <f t="shared" si="88"/>
        <v>0.87735849056603787</v>
      </c>
    </row>
    <row r="258" spans="2:12">
      <c r="B258" s="27" t="s">
        <v>63</v>
      </c>
      <c r="C258" s="22">
        <v>650</v>
      </c>
      <c r="D258" s="16" t="s">
        <v>37</v>
      </c>
      <c r="E258" s="16" t="s">
        <v>34</v>
      </c>
      <c r="F258" s="16" t="s">
        <v>152</v>
      </c>
      <c r="G258" s="24">
        <v>853</v>
      </c>
      <c r="H258" s="25">
        <v>0.9</v>
      </c>
      <c r="I258" s="25"/>
      <c r="J258" s="25">
        <v>0.8</v>
      </c>
      <c r="K258" s="20"/>
      <c r="L258" s="42">
        <f t="shared" si="88"/>
        <v>0.88888888888888895</v>
      </c>
    </row>
    <row r="259" spans="2:12" ht="24">
      <c r="B259" s="27" t="s">
        <v>173</v>
      </c>
      <c r="C259" s="22">
        <v>650</v>
      </c>
      <c r="D259" s="22" t="s">
        <v>37</v>
      </c>
      <c r="E259" s="16" t="s">
        <v>34</v>
      </c>
      <c r="F259" s="16" t="s">
        <v>172</v>
      </c>
      <c r="G259" s="16"/>
      <c r="H259" s="38">
        <f>SUBTOTAL(9,H260)</f>
        <v>130</v>
      </c>
      <c r="I259" s="38"/>
      <c r="J259" s="38">
        <f t="shared" ref="J259" si="89">SUBTOTAL(9,J260)</f>
        <v>130</v>
      </c>
      <c r="K259" s="20"/>
      <c r="L259" s="42">
        <f t="shared" si="88"/>
        <v>1</v>
      </c>
    </row>
    <row r="260" spans="2:12" ht="24">
      <c r="B260" s="27" t="s">
        <v>108</v>
      </c>
      <c r="C260" s="22">
        <v>650</v>
      </c>
      <c r="D260" s="22" t="s">
        <v>37</v>
      </c>
      <c r="E260" s="16" t="s">
        <v>34</v>
      </c>
      <c r="F260" s="16" t="s">
        <v>172</v>
      </c>
      <c r="G260" s="16">
        <v>240</v>
      </c>
      <c r="H260" s="38">
        <v>130</v>
      </c>
      <c r="I260" s="38"/>
      <c r="J260" s="38">
        <v>130</v>
      </c>
      <c r="K260" s="20"/>
      <c r="L260" s="42">
        <f t="shared" si="88"/>
        <v>1</v>
      </c>
    </row>
    <row r="261" spans="2:12">
      <c r="B261" s="27" t="s">
        <v>164</v>
      </c>
      <c r="C261" s="22">
        <v>650</v>
      </c>
      <c r="D261" s="22" t="s">
        <v>37</v>
      </c>
      <c r="E261" s="16" t="s">
        <v>34</v>
      </c>
      <c r="F261" s="16" t="s">
        <v>172</v>
      </c>
      <c r="G261" s="16">
        <v>244</v>
      </c>
      <c r="H261" s="38">
        <v>130</v>
      </c>
      <c r="I261" s="25"/>
      <c r="J261" s="38">
        <v>130</v>
      </c>
      <c r="K261" s="20"/>
      <c r="L261" s="42">
        <f t="shared" si="88"/>
        <v>1</v>
      </c>
    </row>
    <row r="262" spans="2:12" ht="24">
      <c r="B262" s="32" t="s">
        <v>71</v>
      </c>
      <c r="C262" s="22">
        <v>650</v>
      </c>
      <c r="D262" s="16" t="s">
        <v>37</v>
      </c>
      <c r="E262" s="16" t="s">
        <v>34</v>
      </c>
      <c r="F262" s="16" t="s">
        <v>94</v>
      </c>
      <c r="G262" s="24"/>
      <c r="H262" s="25">
        <f>H264</f>
        <v>23</v>
      </c>
      <c r="I262" s="25"/>
      <c r="J262" s="25">
        <f t="shared" ref="J262" si="90">J264</f>
        <v>23</v>
      </c>
      <c r="K262" s="20"/>
      <c r="L262" s="42">
        <f t="shared" si="88"/>
        <v>1</v>
      </c>
    </row>
    <row r="263" spans="2:12" ht="24">
      <c r="B263" s="27" t="s">
        <v>108</v>
      </c>
      <c r="C263" s="22">
        <v>650</v>
      </c>
      <c r="D263" s="16" t="s">
        <v>37</v>
      </c>
      <c r="E263" s="16" t="s">
        <v>34</v>
      </c>
      <c r="F263" s="16" t="s">
        <v>94</v>
      </c>
      <c r="G263" s="24">
        <v>240</v>
      </c>
      <c r="H263" s="25">
        <f>H264</f>
        <v>23</v>
      </c>
      <c r="I263" s="25"/>
      <c r="J263" s="25">
        <f t="shared" ref="J263" si="91">J264</f>
        <v>23</v>
      </c>
      <c r="K263" s="20"/>
      <c r="L263" s="42">
        <f t="shared" si="88"/>
        <v>1</v>
      </c>
    </row>
    <row r="264" spans="2:12">
      <c r="B264" s="27" t="s">
        <v>164</v>
      </c>
      <c r="C264" s="22">
        <v>650</v>
      </c>
      <c r="D264" s="16" t="s">
        <v>37</v>
      </c>
      <c r="E264" s="16" t="s">
        <v>34</v>
      </c>
      <c r="F264" s="16" t="s">
        <v>94</v>
      </c>
      <c r="G264" s="24">
        <v>244</v>
      </c>
      <c r="H264" s="25">
        <v>23</v>
      </c>
      <c r="I264" s="25"/>
      <c r="J264" s="25">
        <v>23</v>
      </c>
      <c r="K264" s="20"/>
      <c r="L264" s="42">
        <f t="shared" si="88"/>
        <v>1</v>
      </c>
    </row>
    <row r="265" spans="2:12" ht="24">
      <c r="B265" s="32" t="s">
        <v>55</v>
      </c>
      <c r="C265" s="22">
        <v>650</v>
      </c>
      <c r="D265" s="23">
        <v>8</v>
      </c>
      <c r="E265" s="23">
        <v>1</v>
      </c>
      <c r="F265" s="16" t="s">
        <v>95</v>
      </c>
      <c r="G265" s="24"/>
      <c r="H265" s="25">
        <f>H267</f>
        <v>43</v>
      </c>
      <c r="I265" s="25"/>
      <c r="J265" s="25">
        <f t="shared" ref="J265" si="92">J267</f>
        <v>43</v>
      </c>
      <c r="K265" s="20"/>
      <c r="L265" s="42">
        <f t="shared" si="88"/>
        <v>1</v>
      </c>
    </row>
    <row r="266" spans="2:12" ht="24">
      <c r="B266" s="27" t="s">
        <v>108</v>
      </c>
      <c r="C266" s="22">
        <v>650</v>
      </c>
      <c r="D266" s="23">
        <v>8</v>
      </c>
      <c r="E266" s="23">
        <v>1</v>
      </c>
      <c r="F266" s="16" t="s">
        <v>95</v>
      </c>
      <c r="G266" s="24">
        <v>240</v>
      </c>
      <c r="H266" s="25">
        <f>H267</f>
        <v>43</v>
      </c>
      <c r="I266" s="25"/>
      <c r="J266" s="25">
        <f t="shared" ref="J266" si="93">J267</f>
        <v>43</v>
      </c>
      <c r="K266" s="20"/>
      <c r="L266" s="42">
        <f t="shared" si="88"/>
        <v>1</v>
      </c>
    </row>
    <row r="267" spans="2:12">
      <c r="B267" s="27" t="s">
        <v>164</v>
      </c>
      <c r="C267" s="22">
        <v>650</v>
      </c>
      <c r="D267" s="23">
        <v>8</v>
      </c>
      <c r="E267" s="23">
        <v>1</v>
      </c>
      <c r="F267" s="16" t="s">
        <v>95</v>
      </c>
      <c r="G267" s="24">
        <v>244</v>
      </c>
      <c r="H267" s="25">
        <v>43</v>
      </c>
      <c r="I267" s="25"/>
      <c r="J267" s="25">
        <v>43</v>
      </c>
      <c r="K267" s="20"/>
      <c r="L267" s="42">
        <f t="shared" si="88"/>
        <v>1</v>
      </c>
    </row>
    <row r="268" spans="2:12">
      <c r="B268" s="30" t="s">
        <v>56</v>
      </c>
      <c r="C268" s="22">
        <v>650</v>
      </c>
      <c r="D268" s="16">
        <v>10</v>
      </c>
      <c r="E268" s="16" t="s">
        <v>9</v>
      </c>
      <c r="F268" s="16"/>
      <c r="G268" s="24"/>
      <c r="H268" s="25">
        <f>H269</f>
        <v>360</v>
      </c>
      <c r="I268" s="34"/>
      <c r="J268" s="25">
        <f>J269</f>
        <v>360</v>
      </c>
      <c r="K268" s="20"/>
      <c r="L268" s="42">
        <f t="shared" si="88"/>
        <v>1</v>
      </c>
    </row>
    <row r="269" spans="2:12">
      <c r="B269" s="30" t="s">
        <v>57</v>
      </c>
      <c r="C269" s="22">
        <v>650</v>
      </c>
      <c r="D269" s="16" t="s">
        <v>41</v>
      </c>
      <c r="E269" s="16" t="s">
        <v>34</v>
      </c>
      <c r="F269" s="16"/>
      <c r="G269" s="24"/>
      <c r="H269" s="25">
        <f>H270</f>
        <v>360</v>
      </c>
      <c r="I269" s="34"/>
      <c r="J269" s="25">
        <f>J270</f>
        <v>360</v>
      </c>
      <c r="K269" s="20"/>
      <c r="L269" s="42">
        <f t="shared" si="88"/>
        <v>1</v>
      </c>
    </row>
    <row r="270" spans="2:12">
      <c r="B270" s="35" t="s">
        <v>158</v>
      </c>
      <c r="C270" s="22">
        <v>650</v>
      </c>
      <c r="D270" s="16" t="s">
        <v>41</v>
      </c>
      <c r="E270" s="16" t="s">
        <v>34</v>
      </c>
      <c r="F270" s="16" t="s">
        <v>70</v>
      </c>
      <c r="G270" s="24"/>
      <c r="H270" s="25">
        <f>H272</f>
        <v>360</v>
      </c>
      <c r="I270" s="34"/>
      <c r="J270" s="25">
        <f>J272</f>
        <v>360</v>
      </c>
      <c r="K270" s="20"/>
      <c r="L270" s="42">
        <f t="shared" si="88"/>
        <v>1</v>
      </c>
    </row>
    <row r="271" spans="2:12" ht="24">
      <c r="B271" s="27" t="s">
        <v>111</v>
      </c>
      <c r="C271" s="22">
        <v>650</v>
      </c>
      <c r="D271" s="23">
        <v>10</v>
      </c>
      <c r="E271" s="23">
        <v>1</v>
      </c>
      <c r="F271" s="16" t="s">
        <v>70</v>
      </c>
      <c r="G271" s="24">
        <v>320</v>
      </c>
      <c r="H271" s="25">
        <f>H272</f>
        <v>360</v>
      </c>
      <c r="I271" s="25"/>
      <c r="J271" s="25">
        <f t="shared" ref="J271" si="94">J272</f>
        <v>360</v>
      </c>
      <c r="K271" s="20"/>
      <c r="L271" s="42">
        <f t="shared" si="88"/>
        <v>1</v>
      </c>
    </row>
    <row r="272" spans="2:12" ht="24">
      <c r="B272" s="27" t="s">
        <v>58</v>
      </c>
      <c r="C272" s="22">
        <v>650</v>
      </c>
      <c r="D272" s="23">
        <v>10</v>
      </c>
      <c r="E272" s="23">
        <v>1</v>
      </c>
      <c r="F272" s="16" t="s">
        <v>70</v>
      </c>
      <c r="G272" s="24">
        <v>321</v>
      </c>
      <c r="H272" s="25">
        <v>360</v>
      </c>
      <c r="I272" s="34"/>
      <c r="J272" s="25">
        <v>360</v>
      </c>
      <c r="K272" s="20"/>
      <c r="L272" s="42">
        <f t="shared" si="88"/>
        <v>1</v>
      </c>
    </row>
    <row r="273" spans="2:12">
      <c r="B273" s="30" t="s">
        <v>59</v>
      </c>
      <c r="C273" s="22">
        <v>650</v>
      </c>
      <c r="D273" s="16">
        <v>11</v>
      </c>
      <c r="E273" s="16" t="s">
        <v>9</v>
      </c>
      <c r="F273" s="16"/>
      <c r="G273" s="24"/>
      <c r="H273" s="25">
        <f>H274</f>
        <v>100</v>
      </c>
      <c r="I273" s="34"/>
      <c r="J273" s="25">
        <f>J274</f>
        <v>100</v>
      </c>
      <c r="K273" s="20"/>
      <c r="L273" s="42">
        <f t="shared" si="88"/>
        <v>1</v>
      </c>
    </row>
    <row r="274" spans="2:12">
      <c r="B274" s="30" t="s">
        <v>60</v>
      </c>
      <c r="C274" s="22">
        <v>650</v>
      </c>
      <c r="D274" s="16" t="s">
        <v>61</v>
      </c>
      <c r="E274" s="16" t="s">
        <v>34</v>
      </c>
      <c r="F274" s="16"/>
      <c r="G274" s="24"/>
      <c r="H274" s="25">
        <f>H275</f>
        <v>100</v>
      </c>
      <c r="I274" s="34"/>
      <c r="J274" s="25">
        <f>J275</f>
        <v>100</v>
      </c>
      <c r="K274" s="20"/>
      <c r="L274" s="42">
        <f t="shared" si="88"/>
        <v>1</v>
      </c>
    </row>
    <row r="275" spans="2:12" ht="24">
      <c r="B275" s="32" t="s">
        <v>71</v>
      </c>
      <c r="C275" s="22">
        <v>650</v>
      </c>
      <c r="D275" s="16" t="s">
        <v>61</v>
      </c>
      <c r="E275" s="16" t="s">
        <v>34</v>
      </c>
      <c r="F275" s="16" t="s">
        <v>96</v>
      </c>
      <c r="G275" s="24"/>
      <c r="H275" s="25">
        <f>SUM(H277:H277)</f>
        <v>100</v>
      </c>
      <c r="I275" s="34"/>
      <c r="J275" s="25">
        <f>SUM(J277:J277)</f>
        <v>100</v>
      </c>
      <c r="K275" s="20"/>
      <c r="L275" s="42">
        <f t="shared" si="88"/>
        <v>1</v>
      </c>
    </row>
    <row r="276" spans="2:12" ht="24">
      <c r="B276" s="27" t="s">
        <v>108</v>
      </c>
      <c r="C276" s="22">
        <v>650</v>
      </c>
      <c r="D276" s="16" t="s">
        <v>61</v>
      </c>
      <c r="E276" s="16" t="s">
        <v>34</v>
      </c>
      <c r="F276" s="16" t="s">
        <v>96</v>
      </c>
      <c r="G276" s="24">
        <v>240</v>
      </c>
      <c r="H276" s="25">
        <f>H277</f>
        <v>100</v>
      </c>
      <c r="I276" s="25"/>
      <c r="J276" s="25">
        <f t="shared" ref="J276" si="95">J277</f>
        <v>100</v>
      </c>
      <c r="K276" s="20"/>
      <c r="L276" s="42">
        <f t="shared" si="88"/>
        <v>1</v>
      </c>
    </row>
    <row r="277" spans="2:12">
      <c r="B277" s="27" t="s">
        <v>164</v>
      </c>
      <c r="C277" s="22">
        <v>650</v>
      </c>
      <c r="D277" s="16" t="s">
        <v>61</v>
      </c>
      <c r="E277" s="16" t="s">
        <v>34</v>
      </c>
      <c r="F277" s="16" t="s">
        <v>96</v>
      </c>
      <c r="G277" s="24">
        <v>244</v>
      </c>
      <c r="H277" s="25">
        <v>100</v>
      </c>
      <c r="I277" s="34"/>
      <c r="J277" s="25">
        <v>100</v>
      </c>
      <c r="K277" s="20"/>
      <c r="L277" s="42">
        <f t="shared" si="88"/>
        <v>1</v>
      </c>
    </row>
    <row r="278" spans="2:12">
      <c r="B278" s="36" t="s">
        <v>62</v>
      </c>
      <c r="C278" s="15"/>
      <c r="D278" s="15"/>
      <c r="E278" s="15"/>
      <c r="F278" s="37"/>
      <c r="G278" s="36"/>
      <c r="H278" s="34">
        <f>H10+H88+H96+H119+H153+H212+H268+H273</f>
        <v>117559.4</v>
      </c>
      <c r="I278" s="34">
        <f>I88+I97</f>
        <v>1022.9999999999999</v>
      </c>
      <c r="J278" s="34">
        <f>J10+J88+J96+J119+J153+J212+J268+J273</f>
        <v>111559.09999999999</v>
      </c>
      <c r="K278" s="34">
        <f>K88+K97</f>
        <v>1022.9999999999999</v>
      </c>
      <c r="L278" s="42">
        <f t="shared" si="88"/>
        <v>0.94895941966359132</v>
      </c>
    </row>
    <row r="279" spans="2:12" ht="17.25" customHeight="1">
      <c r="J279" s="1">
        <v>111559.1</v>
      </c>
    </row>
    <row r="280" spans="2:12" ht="15.75" customHeight="1">
      <c r="H280" s="12"/>
      <c r="I280" s="12"/>
      <c r="J280" s="12"/>
    </row>
    <row r="281" spans="2:12" hidden="1">
      <c r="H281" s="12">
        <v>123869.4</v>
      </c>
      <c r="J281" s="12"/>
    </row>
    <row r="282" spans="2:12" hidden="1">
      <c r="H282" s="12">
        <f>H281-H278</f>
        <v>6310</v>
      </c>
      <c r="J282" s="12"/>
    </row>
  </sheetData>
  <autoFilter ref="A8:L279"/>
  <mergeCells count="1">
    <mergeCell ref="B5:I5"/>
  </mergeCells>
  <pageMargins left="0.19685039370078741" right="0.19685039370078741" top="0.39370078740157483" bottom="0.19685039370078741" header="0.19685039370078741" footer="0.19685039370078741"/>
  <pageSetup paperSize="9" scale="72" fitToHeight="0" orientation="portrait" r:id="rId1"/>
  <headerFooter alignWithMargins="0"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ведомственные 2018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Панкова М.И</cp:lastModifiedBy>
  <cp:lastPrinted>2019-05-27T11:21:31Z</cp:lastPrinted>
  <dcterms:created xsi:type="dcterms:W3CDTF">2015-03-19T05:32:40Z</dcterms:created>
  <dcterms:modified xsi:type="dcterms:W3CDTF">2019-05-27T11:22:15Z</dcterms:modified>
</cp:coreProperties>
</file>