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0995"/>
  </bookViews>
  <sheets>
    <sheet name="приложение 1 доходы 2018" sheetId="1" r:id="rId1"/>
  </sheets>
  <definedNames>
    <definedName name="_xlnm._FilterDatabase" localSheetId="0" hidden="1">'приложение 1 доходы 2018'!$B$6:$G$69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/>
  <c r="G14"/>
  <c r="H14" s="1"/>
  <c r="E14"/>
  <c r="E13" s="1"/>
  <c r="F14"/>
  <c r="E9"/>
  <c r="F9"/>
  <c r="G9"/>
  <c r="H9" s="1"/>
  <c r="H66"/>
  <c r="H64"/>
  <c r="H63"/>
  <c r="H61"/>
  <c r="H60"/>
  <c r="H51"/>
  <c r="H38"/>
  <c r="H36"/>
  <c r="H35"/>
  <c r="H33"/>
  <c r="H32"/>
  <c r="H30"/>
  <c r="H27"/>
  <c r="H25"/>
  <c r="H24"/>
  <c r="H22"/>
  <c r="H20"/>
  <c r="H17"/>
  <c r="H16"/>
  <c r="H15"/>
  <c r="H12"/>
  <c r="H11"/>
  <c r="H10"/>
  <c r="E65"/>
  <c r="F65"/>
  <c r="G65"/>
  <c r="H65" s="1"/>
  <c r="E62"/>
  <c r="F62"/>
  <c r="G62"/>
  <c r="H62" s="1"/>
  <c r="E59"/>
  <c r="F59"/>
  <c r="G59"/>
  <c r="H59" s="1"/>
  <c r="G50"/>
  <c r="E37"/>
  <c r="F37"/>
  <c r="G37"/>
  <c r="H37" s="1"/>
  <c r="E34"/>
  <c r="F34"/>
  <c r="G34"/>
  <c r="H34" s="1"/>
  <c r="E29"/>
  <c r="F29"/>
  <c r="E26"/>
  <c r="F26"/>
  <c r="G26"/>
  <c r="H26" s="1"/>
  <c r="E23"/>
  <c r="E21" s="1"/>
  <c r="F23"/>
  <c r="G23"/>
  <c r="G21" s="1"/>
  <c r="H21" s="1"/>
  <c r="F21"/>
  <c r="E19"/>
  <c r="F19"/>
  <c r="G19"/>
  <c r="H19" s="1"/>
  <c r="F13"/>
  <c r="G49" l="1"/>
  <c r="G48" s="1"/>
  <c r="H48" s="1"/>
  <c r="H50"/>
  <c r="H23"/>
  <c r="G13"/>
  <c r="H13" s="1"/>
  <c r="G8"/>
  <c r="H8" s="1"/>
  <c r="G7"/>
  <c r="H49" l="1"/>
  <c r="G69"/>
  <c r="D65" l="1"/>
  <c r="D62"/>
  <c r="D59"/>
  <c r="D49" s="1"/>
  <c r="D48" s="1"/>
  <c r="F50"/>
  <c r="E50"/>
  <c r="E49" s="1"/>
  <c r="E48" s="1"/>
  <c r="D50"/>
  <c r="F49"/>
  <c r="F48" s="1"/>
  <c r="D41"/>
  <c r="D37"/>
  <c r="D34"/>
  <c r="D29"/>
  <c r="H29" s="1"/>
  <c r="D26"/>
  <c r="D23"/>
  <c r="D21"/>
  <c r="D19"/>
  <c r="D14"/>
  <c r="D13" s="1"/>
  <c r="E8"/>
  <c r="D9"/>
  <c r="D8" s="1"/>
  <c r="F8"/>
  <c r="F7" s="1"/>
  <c r="F69" s="1"/>
  <c r="E7" l="1"/>
  <c r="E69" s="1"/>
  <c r="D7"/>
  <c r="D69" l="1"/>
  <c r="H7"/>
  <c r="D71" l="1"/>
  <c r="H69"/>
</calcChain>
</file>

<file path=xl/sharedStrings.xml><?xml version="1.0" encoding="utf-8"?>
<sst xmlns="http://schemas.openxmlformats.org/spreadsheetml/2006/main" count="138" uniqueCount="137">
  <si>
    <t>Приложение № 1</t>
  </si>
  <si>
    <t>к решению Совета депутатов</t>
  </si>
  <si>
    <t xml:space="preserve"> городского поселения Игрим</t>
  </si>
  <si>
    <t>в тыс.руб.</t>
  </si>
  <si>
    <t>Код бюджетной классификации</t>
  </si>
  <si>
    <t>Доходы (вид налога)</t>
  </si>
  <si>
    <t>План на 2018 год</t>
  </si>
  <si>
    <t xml:space="preserve"> план на 2016 год</t>
  </si>
  <si>
    <t>план на 2017 год</t>
  </si>
  <si>
    <t>182 1 00 00000 00 0000 000</t>
  </si>
  <si>
    <t>НАЛОГОВЫЕ И НЕНАЛОГОВЫЕ ДОХОДЫ</t>
  </si>
  <si>
    <t>182 1 01 02000 01 0000 110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</si>
  <si>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</si>
  <si>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</si>
  <si>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</si>
  <si>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</si>
  <si>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</si>
  <si>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</si>
  <si>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</si>
  <si>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</si>
  <si>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100 1 03 00000 00 0000 000</t>
  </si>
  <si>
    <t>НАЛОГИ НА ТОВАРЫ (РАБОТЫ, УСЛУГИ), РЕАЛИЗУЕМЫЕ НА ТЕРРИТРИИ РОССИЙСКОЙ ФЕДЕРАЦИИ</t>
  </si>
  <si>
    <t>100 1 03 02000 01 0000 000</t>
  </si>
  <si>
    <t>Акцизы по подакцизным товарам (продукции) производимым на территрии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</si>
  <si>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</si>
  <si>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</si>
  <si>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</si>
  <si>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</si>
  <si>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</si>
  <si>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</si>
  <si>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182 1 05 00000 00 0000 000</t>
  </si>
  <si>
    <t>НАЛОГИ НА СОВОКУПНЫЙ ДОХОД</t>
  </si>
  <si>
    <t>182 1 05 03010 01 0000 110</t>
  </si>
  <si>
    <t>Единый сельскохозяйственный налог</t>
  </si>
  <si>
    <t>182 1 06 00000 00 0000 000</t>
  </si>
  <si>
    <t>НАЛОГИ НА ИМУЩЕСТВО</t>
  </si>
  <si>
    <t>182 1 06 01030 13 0000 110</t>
  </si>
  <si>
    <t>Налог на имущество физических лиц взимаемых по ставкам, применяемым к объектам налогообложения,  расположенным в границах поселений</t>
  </si>
  <si>
    <t>182 1 06 06000 00 0000 110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</si>
  <si>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</si>
  <si>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</si>
  <si>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</si>
  <si>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</si>
  <si>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</si>
  <si>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650 1 08 00000 00 0000 000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</si>
  <si>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</si>
  <si>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</si>
  <si>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</si>
  <si>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182 1 09 00000 00 0000 000</t>
  </si>
  <si>
    <t>ЗАДОЛЖЕННОСТЬ И ПЕРЕРАСЧЕТЫ ПО ОТМЕНЕННЫМ НАЛОГАМ, СБОРАМ И ИНЫМ ОБЯЗАТЕЛЬНЫМ ПЛАТЕЖАМ</t>
  </si>
  <si>
    <t>650 1 11 00000 00 0000 000</t>
  </si>
  <si>
    <t>ДОХОДЫ ОТ ИСПОЛЬЗОВАНИЯ ИМУЩЕСТВА, НАХОДЯЩЕГОСЯ В ГОСУДАРСТВЕННОЙ И  МУНИЦИПАЛЬНОЙ СОБСТВЕННОСТИ</t>
  </si>
  <si>
    <t>650 1 11 05013 13 0000 120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</si>
  <si>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</si>
  <si>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</si>
  <si>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</si>
  <si>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</si>
  <si>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</si>
  <si>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650 1 13 00000 00 0000 000</t>
  </si>
  <si>
    <t>ДОХОДЫ ОТ ОКАЗАНИЯ ПЛАТНЫХ УСЛУГ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</si>
  <si>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</si>
  <si>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</si>
  <si>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</si>
  <si>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</si>
  <si>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650 1 14 00000 00 0000 000</t>
  </si>
  <si>
    <t>ДОХОДЫ ОТ ПРОДАЖИ МАТЕРИАЛЬНЫХ И НЕМАТЕРИАЛЬНЫХ АКТИВОВ</t>
  </si>
  <si>
    <t>650 1 14 06013 13 0000 430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</si>
  <si>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</si>
  <si>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</si>
  <si>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</si>
  <si>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</si>
  <si>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</si>
  <si>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161 1 16 00000 00 0000 000</t>
  </si>
  <si>
    <t>ШТРАФЫ, САНКЦИ, ВОЗМЕЩЕНИЕ УЩЕРБА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</si>
  <si>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</si>
  <si>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</si>
  <si>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161 1 16 33050 13 6000 140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</si>
  <si>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</si>
  <si>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</si>
  <si>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</si>
  <si>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</si>
  <si>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</si>
  <si>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650 1 17 00000 00 0000 000</t>
  </si>
  <si>
    <t>ПРОЧИЕ НЕНАЛОГОВЫЕ ДОХОДЫ</t>
  </si>
  <si>
    <t>650 1 17 05050 13 0000 180</t>
  </si>
  <si>
    <t>Прочие неналоговые доходы бюджетов городских поселений</t>
  </si>
  <si>
    <t>650 2 00 00000 00 0000 000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</si>
  <si>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</si>
  <si>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</si>
  <si>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</si>
  <si>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650 2 02 00000 00 0000 151</t>
  </si>
  <si>
    <t>ДОТАЦИИ БЮДЖЕТАМ РОССИЙСКОЙ ФЕДЕРАЦИИ И МУНИЦИПАЛЬНЫХ ОБРАЗОВАНИЙ</t>
  </si>
  <si>
    <t xml:space="preserve">650 2 02 15001 130000 151 </t>
  </si>
  <si>
    <t>Дотации бюджетам городских поселений на выравнивание бюджетной обеспеченности</t>
  </si>
  <si>
    <t>650 2 02 01003 10 0000 151</t>
  </si>
  <si>
    <t>Дотации бюджетам поселений на поддержку мер по обеспечению сбалансированности бюджетов</t>
  </si>
  <si>
    <t>650 2 02 01009 10 0000 151</t>
  </si>
  <si>
    <t>Дотации бюджетам поселений на поощрение достижения наилучших показателей деятельности органов местного самоуправления.</t>
  </si>
  <si>
    <t>650 2 02 01999 10 0000 151</t>
  </si>
  <si>
    <t>Прочие дотации бюджетам поселений</t>
  </si>
  <si>
    <t>650 2 02 02000 00 0000 151</t>
  </si>
  <si>
    <t>СУБСИДИИ БЮДЖЕТАМ БЮДЖЕТНОЙ СИСТЕМЫ РОССИЙСКОЙ ФЕДЕРАЦИИ (МЕЖБЮДЖЕТНЫЕ СУБСИДИИ)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</si>
  <si>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</si>
  <si>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</si>
  <si>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</si>
  <si>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</si>
  <si>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>650 2 02 02999 13 0000 151</t>
  </si>
  <si>
    <t>Прочие субсидии бюджетам городских поселений</t>
  </si>
  <si>
    <t>650 2 02 03000 00 0000 151</t>
  </si>
  <si>
    <t>СУБВЕНЦИИ БЮДЖЕТАМ СУБЪЕКТОВ РОССИЙСКОЙ ФЕДЕРАЦИИ И МУНИЦИПАЛЬНЫХ ОБРАЗОВАНИЙ</t>
  </si>
  <si>
    <t>650 2 02 35118 13 0000 151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</si>
  <si>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</si>
  <si>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650 2 02 35930 13 0000 151</t>
  </si>
  <si>
    <t>Субвенции бюджетам городских поселений на государственную регистрацию актов гражданского состояния</t>
  </si>
  <si>
    <t>650 2 02 04000 00 0000 151</t>
  </si>
  <si>
    <t>ИНЫЕ МЕЖБЮДЖЕТНЫЕ ТРАНСФЕРТЫ</t>
  </si>
  <si>
    <t>650 2 02 45160 13 0000 151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</si>
  <si>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</si>
  <si>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650 2 02 04999 13 0000 151</t>
  </si>
  <si>
    <t>Прочие межбюджетные трансферты, передаваемые бюджетам городских поселений</t>
  </si>
  <si>
    <t>650 2 07 00000 00 0000 180</t>
  </si>
  <si>
    <t xml:space="preserve">ПРОЧИЕ БЕЗВОЗМЕЗДНЫЕ ПОСТУПЛЕНИЯ </t>
  </si>
  <si>
    <t>650 2 07 05030 13 0000 180</t>
  </si>
  <si>
    <t>Прочие безвозмездные поступления в бюджеты городских поселений</t>
  </si>
  <si>
    <t xml:space="preserve">650 2 19 00000 00 0000 000 </t>
  </si>
  <si>
    <t>ВОЗВРАТ ОСТАТКОВ СУБСИДИЙ, СУБВЕНЦИЙ И ИНЫХ МЕЖБЮДЖЕТНЫХ ТРАГСФЕРТОВ, ИМЕЮЩИХ ЦЕЛЕВОЕ НАЗНАЧЕНИЕ, ПРОШЛЫХ ЛЕТ</t>
  </si>
  <si>
    <t>650 2 19 05000 13 0000 151</t>
  </si>
  <si>
    <t>Возврат остатков субсидий, субвенций и иных межбюджетных трагсфертов, имеющих целевое назначение, прошлых лет из бюджетов городских поселений</t>
  </si>
  <si>
    <t>Всего Доходов по бюджету</t>
  </si>
  <si>
    <t xml:space="preserve">Исполнение бюджета городского поселения Игрим  за 2018 год по доходам бюджета по кодам классификации доходов </t>
  </si>
  <si>
    <t>% исполнения</t>
  </si>
  <si>
    <t xml:space="preserve">Исполнено в 2018 году 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</si>
  <si>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</si>
  <si>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</si>
  <si>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</si>
  <si>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650 1 11 05325 13 0000 120</t>
  </si>
  <si>
    <t>от 24.05.2019 г № 59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</si>
</sst>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42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164" fontId="5" fillId="0" borderId="5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6" xfId="0" applyNumberFormat="1" applyFont="1" applyBorder="1" applyAlignment="1">
      <alignment horizontal="center" vertical="top" wrapText="1"/>
    </xf>
    <xf numFmtId="0" fontId="5" fillId="0" borderId="5" xfId="2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H72"/>
  <sheetViews>
    <sheetView tabSelected="1" topLeftCell="B48" zoomScale="120" zoomScaleNormal="120" workbookViewId="0">
      <selection activeCell="G5" sqref="G5"/>
    </sheetView>
  </sheetViews>
  <sheetFormatPr defaultRowHeight="15"/>
  <cols>
    <col min="1" max="1" width="4.85546875" style="1" hidden="1" customWidth="1"/>
    <col min="2" max="2" width="23.7109375" style="1" customWidth="1"/>
    <col min="3" max="3" width="52.140625" style="1" customWidth="1"/>
    <col min="4" max="4" width="10.7109375" style="3" customWidth="1"/>
    <col min="5" max="5" width="16.28515625" style="3" hidden="1" customWidth="1"/>
    <col min="6" max="6" width="17.85546875" style="3" hidden="1" customWidth="1"/>
    <col min="7" max="7" width="8.7109375" style="36" customWidth="1"/>
    <col min="8" max="8" width="9.140625" style="35"/>
    <col min="9" max="16384" width="9.140625" style="1"/>
  </cols>
  <sheetData>
    <row r="1" spans="2:8">
      <c r="D1" s="2" t="s">
        <v>0</v>
      </c>
    </row>
    <row r="2" spans="2:8">
      <c r="D2" s="2" t="s">
        <v>1</v>
      </c>
    </row>
    <row r="3" spans="2:8">
      <c r="D3" s="2" t="s">
        <v>2</v>
      </c>
      <c r="G3" s="36" t="s">
        <v>136</v>
      </c>
    </row>
    <row r="4" spans="2:8" ht="36" customHeight="1">
      <c r="B4" s="41" t="s">
        <v>129</v>
      </c>
      <c r="C4" s="41"/>
      <c r="D4" s="41"/>
      <c r="E4" s="4"/>
      <c r="F4" s="4"/>
    </row>
    <row r="5" spans="2:8">
      <c r="D5" s="5" t="s">
        <v>3</v>
      </c>
    </row>
    <row r="6" spans="2:8" s="7" customFormat="1" ht="25.5" customHeight="1">
      <c r="B6" s="28" t="s">
        <v>4</v>
      </c>
      <c r="C6" s="28" t="s">
        <v>5</v>
      </c>
      <c r="D6" s="33" t="s">
        <v>6</v>
      </c>
      <c r="E6" s="6" t="s">
        <v>7</v>
      </c>
      <c r="F6" s="29" t="s">
        <v>8</v>
      </c>
      <c r="G6" s="40" t="s">
        <v>131</v>
      </c>
      <c r="H6" s="26" t="s">
        <v>130</v>
      </c>
    </row>
    <row r="7" spans="2:8" ht="15.75" customHeight="1">
      <c r="B7" s="8" t="s">
        <v>9</v>
      </c>
      <c r="C7" s="8" t="s">
        <v>10</v>
      </c>
      <c r="D7" s="9">
        <f>D8+D13+D19+D21+D26+D28+D29+D34+D37+D41</f>
        <v>37736.5</v>
      </c>
      <c r="E7" s="10">
        <f>E8+E19+E21+E26+E28+E29+E34+E37</f>
        <v>30311.7</v>
      </c>
      <c r="F7" s="30">
        <f>F8+F19+F21+F26+F28+F29+F34+F37</f>
        <v>31341</v>
      </c>
      <c r="G7" s="37">
        <f>G8+G13+G19+G21+G26+G28+G29+G34+G37+G41</f>
        <v>35355.9</v>
      </c>
      <c r="H7" s="34">
        <f>G7/D7</f>
        <v>0.93691518821300335</v>
      </c>
    </row>
    <row r="8" spans="2:8">
      <c r="B8" s="8" t="s">
        <v>11</v>
      </c>
      <c r="C8" s="8" t="s">
        <v>12</v>
      </c>
      <c r="D8" s="9">
        <f>D9</f>
        <v>16630</v>
      </c>
      <c r="E8" s="10">
        <f t="shared" ref="E8:G8" si="0">E9</f>
        <v>20573.400000000001</v>
      </c>
      <c r="F8" s="30">
        <f t="shared" si="0"/>
        <v>21458.1</v>
      </c>
      <c r="G8" s="37">
        <f t="shared" si="0"/>
        <v>16099.1</v>
      </c>
      <c r="H8" s="34">
        <f t="shared" ref="H8:H27" si="1">G8/D8</f>
        <v>0.9680757666867108</v>
      </c>
    </row>
    <row r="9" spans="2:8">
      <c r="B9" s="12" t="s">
        <v>11</v>
      </c>
      <c r="C9" s="12" t="s">
        <v>13</v>
      </c>
      <c r="D9" s="9">
        <f>SUM(D10:D12)</f>
        <v>16630</v>
      </c>
      <c r="E9" s="9">
        <f t="shared" ref="E9:G9" si="2">SUM(E10:E12)</f>
        <v>20573.400000000001</v>
      </c>
      <c r="F9" s="9">
        <f t="shared" si="2"/>
        <v>21458.1</v>
      </c>
      <c r="G9" s="37">
        <f t="shared" si="2"/>
        <v>16099.1</v>
      </c>
      <c r="H9" s="34">
        <f t="shared" si="1"/>
        <v>0.9680757666867108</v>
      </c>
    </row>
    <row r="10" spans="2:8" ht="53.25" customHeight="1">
      <c r="B10" s="8" t="s">
        <v>14</v>
      </c>
      <c r="C10" s="8" t="s">
        <v>15</v>
      </c>
      <c r="D10" s="13">
        <v>16430</v>
      </c>
      <c r="E10" s="14">
        <v>20323.400000000001</v>
      </c>
      <c r="F10" s="31">
        <v>21208.1</v>
      </c>
      <c r="G10" s="13">
        <v>16040.9</v>
      </c>
      <c r="H10" s="34">
        <f t="shared" si="1"/>
        <v>0.97631771150334756</v>
      </c>
    </row>
    <row r="11" spans="2:8" ht="85.5" customHeight="1">
      <c r="B11" s="8" t="s">
        <v>16</v>
      </c>
      <c r="C11" s="8" t="s">
        <v>17</v>
      </c>
      <c r="D11" s="13">
        <v>100</v>
      </c>
      <c r="E11" s="14">
        <v>100</v>
      </c>
      <c r="F11" s="31">
        <v>100</v>
      </c>
      <c r="G11" s="38">
        <v>30.6</v>
      </c>
      <c r="H11" s="34">
        <f t="shared" si="1"/>
        <v>0.30599999999999999</v>
      </c>
    </row>
    <row r="12" spans="2:8" ht="36" customHeight="1">
      <c r="B12" s="8" t="s">
        <v>18</v>
      </c>
      <c r="C12" s="8" t="s">
        <v>19</v>
      </c>
      <c r="D12" s="13">
        <v>100</v>
      </c>
      <c r="E12" s="14">
        <v>150</v>
      </c>
      <c r="F12" s="31">
        <v>150</v>
      </c>
      <c r="G12" s="38">
        <v>27.6</v>
      </c>
      <c r="H12" s="34">
        <f t="shared" si="1"/>
        <v>0.27600000000000002</v>
      </c>
    </row>
    <row r="13" spans="2:8" ht="27" customHeight="1">
      <c r="B13" s="8" t="s">
        <v>20</v>
      </c>
      <c r="C13" s="8" t="s">
        <v>21</v>
      </c>
      <c r="D13" s="13">
        <f>D14</f>
        <v>8872.7000000000007</v>
      </c>
      <c r="E13" s="13">
        <f t="shared" ref="E13:G13" si="3">E14</f>
        <v>0</v>
      </c>
      <c r="F13" s="13">
        <f t="shared" si="3"/>
        <v>0</v>
      </c>
      <c r="G13" s="39">
        <f t="shared" si="3"/>
        <v>9041.7999999999993</v>
      </c>
      <c r="H13" s="34">
        <f t="shared" si="1"/>
        <v>1.0190584602206767</v>
      </c>
    </row>
    <row r="14" spans="2:8" ht="24" customHeight="1">
      <c r="B14" s="8" t="s">
        <v>22</v>
      </c>
      <c r="C14" s="8" t="s">
        <v>23</v>
      </c>
      <c r="D14" s="13">
        <f>SUM(D15:D17)</f>
        <v>8872.7000000000007</v>
      </c>
      <c r="E14" s="13">
        <f t="shared" ref="E14:F14" si="4">SUM(E15:E17)</f>
        <v>0</v>
      </c>
      <c r="F14" s="13">
        <f t="shared" si="4"/>
        <v>0</v>
      </c>
      <c r="G14" s="13">
        <f>SUM(G15:G18)</f>
        <v>9041.7999999999993</v>
      </c>
      <c r="H14" s="34">
        <f t="shared" si="1"/>
        <v>1.0190584602206767</v>
      </c>
    </row>
    <row r="15" spans="2:8" ht="49.5" customHeight="1">
      <c r="B15" s="8" t="s">
        <v>24</v>
      </c>
      <c r="C15" s="8" t="s">
        <v>25</v>
      </c>
      <c r="D15" s="13">
        <v>3055.2</v>
      </c>
      <c r="E15" s="14"/>
      <c r="F15" s="31"/>
      <c r="G15" s="13">
        <v>4028.7</v>
      </c>
      <c r="H15" s="34">
        <f t="shared" si="1"/>
        <v>1.3186370777690495</v>
      </c>
    </row>
    <row r="16" spans="2:8" ht="63" customHeight="1">
      <c r="B16" s="8" t="s">
        <v>26</v>
      </c>
      <c r="C16" s="8" t="s">
        <v>27</v>
      </c>
      <c r="D16" s="13">
        <v>76.8</v>
      </c>
      <c r="E16" s="14"/>
      <c r="F16" s="31"/>
      <c r="G16" s="13">
        <v>38.799999999999997</v>
      </c>
      <c r="H16" s="34">
        <f t="shared" si="1"/>
        <v>0.50520833333333337</v>
      </c>
    </row>
    <row r="17" spans="2:8" ht="50.25" customHeight="1">
      <c r="B17" s="8" t="s">
        <v>28</v>
      </c>
      <c r="C17" s="8" t="s">
        <v>29</v>
      </c>
      <c r="D17" s="13">
        <v>5740.7</v>
      </c>
      <c r="E17" s="14"/>
      <c r="F17" s="31"/>
      <c r="G17" s="13">
        <v>5877</v>
      </c>
      <c r="H17" s="34">
        <f t="shared" si="1"/>
        <v>1.0237427491420907</v>
      </c>
    </row>
    <row r="18" spans="2:8" ht="50.25" customHeight="1">
      <c r="B18" s="8" t="s">
        <v>132</v>
      </c>
      <c r="C18" s="8" t="s">
        <v>133</v>
      </c>
      <c r="D18" s="13">
        <v>0</v>
      </c>
      <c r="E18" s="14"/>
      <c r="F18" s="31"/>
      <c r="G18" s="13">
        <v>-902.7</v>
      </c>
      <c r="H18" s="34"/>
    </row>
    <row r="19" spans="2:8">
      <c r="B19" s="8" t="s">
        <v>30</v>
      </c>
      <c r="C19" s="8" t="s">
        <v>31</v>
      </c>
      <c r="D19" s="13">
        <f>D20</f>
        <v>40</v>
      </c>
      <c r="E19" s="13">
        <f t="shared" ref="E19:G19" si="5">E20</f>
        <v>27.6</v>
      </c>
      <c r="F19" s="13">
        <f t="shared" si="5"/>
        <v>28.5</v>
      </c>
      <c r="G19" s="39">
        <f t="shared" si="5"/>
        <v>40</v>
      </c>
      <c r="H19" s="34">
        <f t="shared" si="1"/>
        <v>1</v>
      </c>
    </row>
    <row r="20" spans="2:8">
      <c r="B20" s="15" t="s">
        <v>32</v>
      </c>
      <c r="C20" s="8" t="s">
        <v>33</v>
      </c>
      <c r="D20" s="13">
        <v>40</v>
      </c>
      <c r="E20" s="14">
        <v>27.6</v>
      </c>
      <c r="F20" s="31">
        <v>28.5</v>
      </c>
      <c r="G20" s="39">
        <v>40</v>
      </c>
      <c r="H20" s="34">
        <f t="shared" si="1"/>
        <v>1</v>
      </c>
    </row>
    <row r="21" spans="2:8">
      <c r="B21" s="8" t="s">
        <v>34</v>
      </c>
      <c r="C21" s="8" t="s">
        <v>35</v>
      </c>
      <c r="D21" s="9">
        <f>D22+D23</f>
        <v>3704.2</v>
      </c>
      <c r="E21" s="9">
        <f t="shared" ref="E21:G21" si="6">E22+E23</f>
        <v>2853</v>
      </c>
      <c r="F21" s="9">
        <f t="shared" si="6"/>
        <v>2976</v>
      </c>
      <c r="G21" s="37">
        <f t="shared" si="6"/>
        <v>2759.9</v>
      </c>
      <c r="H21" s="34">
        <f t="shared" si="1"/>
        <v>0.74507316019653369</v>
      </c>
    </row>
    <row r="22" spans="2:8" ht="38.25">
      <c r="B22" s="8" t="s">
        <v>36</v>
      </c>
      <c r="C22" s="8" t="s">
        <v>37</v>
      </c>
      <c r="D22" s="13">
        <v>803.8</v>
      </c>
      <c r="E22" s="14">
        <v>1207</v>
      </c>
      <c r="F22" s="31">
        <v>1259</v>
      </c>
      <c r="G22" s="13">
        <v>927.2</v>
      </c>
      <c r="H22" s="34">
        <f t="shared" si="1"/>
        <v>1.1535207763125157</v>
      </c>
    </row>
    <row r="23" spans="2:8">
      <c r="B23" s="8" t="s">
        <v>38</v>
      </c>
      <c r="C23" s="8" t="s">
        <v>39</v>
      </c>
      <c r="D23" s="13">
        <f>SUM(D24:D25)</f>
        <v>2900.4</v>
      </c>
      <c r="E23" s="13">
        <f t="shared" ref="E23:G23" si="7">SUM(E24:E25)</f>
        <v>1646</v>
      </c>
      <c r="F23" s="13">
        <f t="shared" si="7"/>
        <v>1717</v>
      </c>
      <c r="G23" s="39">
        <f t="shared" si="7"/>
        <v>1832.7</v>
      </c>
      <c r="H23" s="34">
        <f t="shared" si="1"/>
        <v>0.63187836160529587</v>
      </c>
    </row>
    <row r="24" spans="2:8" ht="28.5" customHeight="1">
      <c r="B24" s="8" t="s">
        <v>40</v>
      </c>
      <c r="C24" s="8" t="s">
        <v>41</v>
      </c>
      <c r="D24" s="13">
        <v>2250.4</v>
      </c>
      <c r="E24" s="14">
        <v>1100</v>
      </c>
      <c r="F24" s="31">
        <v>1150</v>
      </c>
      <c r="G24" s="13">
        <v>1549.9</v>
      </c>
      <c r="H24" s="34">
        <f t="shared" si="1"/>
        <v>0.68872200497689295</v>
      </c>
    </row>
    <row r="25" spans="2:8" ht="24" customHeight="1">
      <c r="B25" s="8" t="s">
        <v>42</v>
      </c>
      <c r="C25" s="8" t="s">
        <v>43</v>
      </c>
      <c r="D25" s="13">
        <v>650</v>
      </c>
      <c r="E25" s="14">
        <v>546</v>
      </c>
      <c r="F25" s="31">
        <v>567</v>
      </c>
      <c r="G25" s="13">
        <v>282.8</v>
      </c>
      <c r="H25" s="34">
        <f t="shared" si="1"/>
        <v>0.43507692307692308</v>
      </c>
    </row>
    <row r="26" spans="2:8">
      <c r="B26" s="8" t="s">
        <v>44</v>
      </c>
      <c r="C26" s="8" t="s">
        <v>45</v>
      </c>
      <c r="D26" s="9">
        <f>D27</f>
        <v>20</v>
      </c>
      <c r="E26" s="9">
        <f t="shared" ref="E26:G26" si="8">E27</f>
        <v>15.7</v>
      </c>
      <c r="F26" s="9">
        <f t="shared" si="8"/>
        <v>16.399999999999999</v>
      </c>
      <c r="G26" s="37">
        <f t="shared" si="8"/>
        <v>17.3</v>
      </c>
      <c r="H26" s="34">
        <f t="shared" si="1"/>
        <v>0.86499999999999999</v>
      </c>
    </row>
    <row r="27" spans="2:8" ht="54" customHeight="1">
      <c r="B27" s="8" t="s">
        <v>46</v>
      </c>
      <c r="C27" s="8" t="s">
        <v>47</v>
      </c>
      <c r="D27" s="9">
        <v>20</v>
      </c>
      <c r="E27" s="10">
        <v>15.7</v>
      </c>
      <c r="F27" s="30">
        <v>16.399999999999999</v>
      </c>
      <c r="G27" s="9">
        <v>17.3</v>
      </c>
      <c r="H27" s="34">
        <f t="shared" si="1"/>
        <v>0.86499999999999999</v>
      </c>
    </row>
    <row r="28" spans="2:8" ht="25.5" hidden="1">
      <c r="B28" s="16" t="s">
        <v>48</v>
      </c>
      <c r="C28" s="16" t="s">
        <v>49</v>
      </c>
      <c r="D28" s="17">
        <v>0</v>
      </c>
      <c r="E28" s="10">
        <v>2</v>
      </c>
      <c r="F28" s="11">
        <v>2</v>
      </c>
      <c r="G28" s="1"/>
      <c r="H28" s="1"/>
    </row>
    <row r="29" spans="2:8" ht="27.75" customHeight="1">
      <c r="B29" s="8" t="s">
        <v>50</v>
      </c>
      <c r="C29" s="8" t="s">
        <v>51</v>
      </c>
      <c r="D29" s="9">
        <f>SUM(D30:D33)</f>
        <v>7195</v>
      </c>
      <c r="E29" s="9">
        <f t="shared" ref="E29:F29" si="9">SUM(E30:E33)</f>
        <v>5900</v>
      </c>
      <c r="F29" s="9">
        <f t="shared" si="9"/>
        <v>5900</v>
      </c>
      <c r="G29" s="9">
        <f>SUM(G30:G33)</f>
        <v>6112.4</v>
      </c>
      <c r="H29" s="34">
        <f t="shared" ref="H29:H38" si="10">G29/D29</f>
        <v>0.84953439888811666</v>
      </c>
    </row>
    <row r="30" spans="2:8" ht="62.25" customHeight="1">
      <c r="B30" s="8" t="s">
        <v>52</v>
      </c>
      <c r="C30" s="8" t="s">
        <v>53</v>
      </c>
      <c r="D30" s="9">
        <v>2725</v>
      </c>
      <c r="E30" s="10">
        <v>2600</v>
      </c>
      <c r="F30" s="30">
        <v>2600</v>
      </c>
      <c r="G30" s="9">
        <v>1518.5</v>
      </c>
      <c r="H30" s="34">
        <f t="shared" si="10"/>
        <v>0.55724770642201837</v>
      </c>
    </row>
    <row r="31" spans="2:8" ht="79.5" customHeight="1">
      <c r="B31" s="8" t="s">
        <v>135</v>
      </c>
      <c r="C31" s="8" t="s">
        <v>134</v>
      </c>
      <c r="D31" s="9">
        <v>0</v>
      </c>
      <c r="E31" s="10"/>
      <c r="F31" s="30"/>
      <c r="G31" s="9">
        <v>0.1</v>
      </c>
      <c r="H31" s="34"/>
    </row>
    <row r="32" spans="2:8" ht="51" customHeight="1">
      <c r="B32" s="8" t="s">
        <v>54</v>
      </c>
      <c r="C32" s="8" t="s">
        <v>55</v>
      </c>
      <c r="D32" s="9">
        <v>2800</v>
      </c>
      <c r="E32" s="10">
        <v>3300</v>
      </c>
      <c r="F32" s="30">
        <v>3300</v>
      </c>
      <c r="G32" s="9">
        <v>2923.8</v>
      </c>
      <c r="H32" s="34">
        <f t="shared" si="10"/>
        <v>1.0442142857142858</v>
      </c>
    </row>
    <row r="33" spans="2:8" ht="63" customHeight="1">
      <c r="B33" s="8" t="s">
        <v>56</v>
      </c>
      <c r="C33" s="8" t="s">
        <v>57</v>
      </c>
      <c r="D33" s="9">
        <v>1670</v>
      </c>
      <c r="E33" s="10">
        <v>0</v>
      </c>
      <c r="F33" s="30">
        <v>0</v>
      </c>
      <c r="G33" s="9">
        <v>1670</v>
      </c>
      <c r="H33" s="34">
        <f t="shared" si="10"/>
        <v>1</v>
      </c>
    </row>
    <row r="34" spans="2:8" ht="25.5">
      <c r="B34" s="8" t="s">
        <v>58</v>
      </c>
      <c r="C34" s="8" t="s">
        <v>59</v>
      </c>
      <c r="D34" s="9">
        <f>SUM(D35:D36)</f>
        <v>1248</v>
      </c>
      <c r="E34" s="9">
        <f t="shared" ref="E34:G34" si="11">SUM(E35:E36)</f>
        <v>850</v>
      </c>
      <c r="F34" s="9">
        <f t="shared" si="11"/>
        <v>850</v>
      </c>
      <c r="G34" s="9">
        <f t="shared" si="11"/>
        <v>1258.9000000000001</v>
      </c>
      <c r="H34" s="34">
        <f t="shared" si="10"/>
        <v>1.0087339743589745</v>
      </c>
    </row>
    <row r="35" spans="2:8" ht="25.5">
      <c r="B35" s="8" t="s">
        <v>60</v>
      </c>
      <c r="C35" s="8" t="s">
        <v>61</v>
      </c>
      <c r="D35" s="9">
        <v>140</v>
      </c>
      <c r="E35" s="10">
        <v>500</v>
      </c>
      <c r="F35" s="30">
        <v>500</v>
      </c>
      <c r="G35" s="9">
        <v>150.69999999999999</v>
      </c>
      <c r="H35" s="34">
        <f t="shared" si="10"/>
        <v>1.0764285714285713</v>
      </c>
    </row>
    <row r="36" spans="2:8" ht="14.25" customHeight="1">
      <c r="B36" s="8" t="s">
        <v>62</v>
      </c>
      <c r="C36" s="8" t="s">
        <v>63</v>
      </c>
      <c r="D36" s="9">
        <v>1108</v>
      </c>
      <c r="E36" s="10">
        <v>350</v>
      </c>
      <c r="F36" s="30">
        <v>350</v>
      </c>
      <c r="G36" s="9">
        <v>1108.2</v>
      </c>
      <c r="H36" s="34">
        <f t="shared" si="10"/>
        <v>1.0001805054151625</v>
      </c>
    </row>
    <row r="37" spans="2:8" ht="25.5">
      <c r="B37" s="8" t="s">
        <v>64</v>
      </c>
      <c r="C37" s="8" t="s">
        <v>65</v>
      </c>
      <c r="D37" s="9">
        <f>SUM(D38:D40)</f>
        <v>26.6</v>
      </c>
      <c r="E37" s="9">
        <f t="shared" ref="E37:G37" si="12">SUM(E38:E40)</f>
        <v>90</v>
      </c>
      <c r="F37" s="9">
        <f t="shared" si="12"/>
        <v>110</v>
      </c>
      <c r="G37" s="9">
        <f t="shared" si="12"/>
        <v>26.5</v>
      </c>
      <c r="H37" s="34">
        <f t="shared" si="10"/>
        <v>0.99624060150375937</v>
      </c>
    </row>
    <row r="38" spans="2:8" ht="38.25">
      <c r="B38" s="8" t="s">
        <v>66</v>
      </c>
      <c r="C38" s="8" t="s">
        <v>67</v>
      </c>
      <c r="D38" s="9">
        <v>26.6</v>
      </c>
      <c r="E38" s="10">
        <v>90</v>
      </c>
      <c r="F38" s="30">
        <v>110</v>
      </c>
      <c r="G38" s="9">
        <v>26.5</v>
      </c>
      <c r="H38" s="34">
        <f t="shared" si="10"/>
        <v>0.99624060150375937</v>
      </c>
    </row>
    <row r="39" spans="2:8" ht="38.25" hidden="1">
      <c r="B39" s="18" t="s">
        <v>68</v>
      </c>
      <c r="C39" s="18" t="s">
        <v>69</v>
      </c>
      <c r="D39" s="19">
        <v>0</v>
      </c>
      <c r="E39" s="10">
        <v>0</v>
      </c>
      <c r="F39" s="11"/>
      <c r="G39" s="9"/>
      <c r="H39" s="1"/>
    </row>
    <row r="40" spans="2:8" ht="76.5" hidden="1">
      <c r="B40" s="20" t="s">
        <v>70</v>
      </c>
      <c r="C40" s="20" t="s">
        <v>71</v>
      </c>
      <c r="D40" s="21">
        <v>0</v>
      </c>
      <c r="E40" s="10">
        <v>0</v>
      </c>
      <c r="F40" s="11"/>
      <c r="G40" s="9"/>
      <c r="H40" s="1"/>
    </row>
    <row r="41" spans="2:8" hidden="1">
      <c r="B41" s="20" t="s">
        <v>72</v>
      </c>
      <c r="C41" s="20" t="s">
        <v>73</v>
      </c>
      <c r="D41" s="21">
        <f>D43</f>
        <v>0</v>
      </c>
      <c r="E41" s="10">
        <v>0</v>
      </c>
      <c r="F41" s="11">
        <v>0</v>
      </c>
      <c r="G41" s="9"/>
      <c r="H41" s="1"/>
    </row>
    <row r="42" spans="2:8" ht="25.5" hidden="1">
      <c r="B42" s="20" t="s">
        <v>74</v>
      </c>
      <c r="C42" s="20" t="s">
        <v>75</v>
      </c>
      <c r="D42" s="21">
        <v>0</v>
      </c>
      <c r="E42" s="10"/>
      <c r="F42" s="11"/>
      <c r="G42" s="9"/>
      <c r="H42" s="1"/>
    </row>
    <row r="43" spans="2:8" ht="38.25" hidden="1">
      <c r="B43" s="22" t="s">
        <v>76</v>
      </c>
      <c r="C43" s="20" t="s">
        <v>77</v>
      </c>
      <c r="D43" s="21">
        <v>0</v>
      </c>
      <c r="E43" s="10"/>
      <c r="F43" s="11"/>
      <c r="G43" s="9"/>
      <c r="H43" s="1"/>
    </row>
    <row r="44" spans="2:8" ht="51" hidden="1">
      <c r="B44" s="20" t="s">
        <v>78</v>
      </c>
      <c r="C44" s="20" t="s">
        <v>79</v>
      </c>
      <c r="D44" s="21">
        <v>0</v>
      </c>
      <c r="E44" s="10"/>
      <c r="F44" s="11"/>
      <c r="G44" s="9"/>
      <c r="H44" s="1"/>
    </row>
    <row r="45" spans="2:8" ht="25.5" hidden="1">
      <c r="B45" s="20" t="s">
        <v>80</v>
      </c>
      <c r="C45" s="20" t="s">
        <v>81</v>
      </c>
      <c r="D45" s="21">
        <v>0</v>
      </c>
      <c r="E45" s="10"/>
      <c r="F45" s="11"/>
      <c r="G45" s="9"/>
      <c r="H45" s="1"/>
    </row>
    <row r="46" spans="2:8" hidden="1">
      <c r="B46" s="20" t="s">
        <v>82</v>
      </c>
      <c r="C46" s="20" t="s">
        <v>83</v>
      </c>
      <c r="D46" s="21">
        <v>0</v>
      </c>
      <c r="E46" s="10">
        <v>0</v>
      </c>
      <c r="F46" s="11">
        <v>0</v>
      </c>
      <c r="G46" s="9"/>
      <c r="H46" s="1"/>
    </row>
    <row r="47" spans="2:8" hidden="1">
      <c r="B47" s="23" t="s">
        <v>84</v>
      </c>
      <c r="C47" s="23" t="s">
        <v>85</v>
      </c>
      <c r="D47" s="24">
        <v>0</v>
      </c>
      <c r="E47" s="10"/>
      <c r="F47" s="11"/>
      <c r="G47" s="9"/>
      <c r="H47" s="1"/>
    </row>
    <row r="48" spans="2:8">
      <c r="B48" s="8" t="s">
        <v>86</v>
      </c>
      <c r="C48" s="8" t="s">
        <v>87</v>
      </c>
      <c r="D48" s="9">
        <f>D49+D65+D67</f>
        <v>77996.599999999991</v>
      </c>
      <c r="E48" s="10">
        <f t="shared" ref="E48:F48" si="13">E49</f>
        <v>74313</v>
      </c>
      <c r="F48" s="30">
        <f t="shared" si="13"/>
        <v>74352.5</v>
      </c>
      <c r="G48" s="9">
        <f>G49+G65+G67</f>
        <v>77773.8</v>
      </c>
      <c r="H48" s="34">
        <f t="shared" ref="H48:H51" si="14">G48/D48</f>
        <v>0.99714346522797159</v>
      </c>
    </row>
    <row r="49" spans="2:8" ht="25.5" customHeight="1">
      <c r="B49" s="8" t="s">
        <v>88</v>
      </c>
      <c r="C49" s="8" t="s">
        <v>89</v>
      </c>
      <c r="D49" s="9">
        <f>D50+D59+D62</f>
        <v>77803.899999999994</v>
      </c>
      <c r="E49" s="10">
        <f t="shared" ref="E49:F49" si="15">E50+E59+E62</f>
        <v>74313</v>
      </c>
      <c r="F49" s="30">
        <f t="shared" si="15"/>
        <v>74352.5</v>
      </c>
      <c r="G49" s="9">
        <f>G50+G59+G62</f>
        <v>77491.100000000006</v>
      </c>
      <c r="H49" s="34">
        <f t="shared" si="14"/>
        <v>0.99597963598225814</v>
      </c>
    </row>
    <row r="50" spans="2:8" ht="25.5">
      <c r="B50" s="8" t="s">
        <v>90</v>
      </c>
      <c r="C50" s="8" t="s">
        <v>91</v>
      </c>
      <c r="D50" s="9">
        <f>D51</f>
        <v>56282.2</v>
      </c>
      <c r="E50" s="10">
        <f t="shared" ref="E50:F50" si="16">E51</f>
        <v>63777</v>
      </c>
      <c r="F50" s="30">
        <f t="shared" si="16"/>
        <v>64438.5</v>
      </c>
      <c r="G50" s="9">
        <f>G51</f>
        <v>56282.2</v>
      </c>
      <c r="H50" s="34">
        <f t="shared" si="14"/>
        <v>1</v>
      </c>
    </row>
    <row r="51" spans="2:8" ht="25.5">
      <c r="B51" s="8" t="s">
        <v>92</v>
      </c>
      <c r="C51" s="8" t="s">
        <v>93</v>
      </c>
      <c r="D51" s="9">
        <v>56282.2</v>
      </c>
      <c r="E51" s="10">
        <v>63777</v>
      </c>
      <c r="F51" s="30">
        <v>64438.5</v>
      </c>
      <c r="G51" s="9">
        <v>56282.2</v>
      </c>
      <c r="H51" s="34">
        <f t="shared" si="14"/>
        <v>1</v>
      </c>
    </row>
    <row r="52" spans="2:8" ht="25.5" hidden="1">
      <c r="B52" s="18" t="s">
        <v>94</v>
      </c>
      <c r="C52" s="18" t="s">
        <v>95</v>
      </c>
      <c r="D52" s="19">
        <v>0</v>
      </c>
      <c r="E52" s="10">
        <v>0</v>
      </c>
      <c r="F52" s="11">
        <v>0</v>
      </c>
      <c r="G52" s="9"/>
      <c r="H52" s="1"/>
    </row>
    <row r="53" spans="2:8" ht="25.5" hidden="1">
      <c r="B53" s="20" t="s">
        <v>96</v>
      </c>
      <c r="C53" s="20" t="s">
        <v>97</v>
      </c>
      <c r="D53" s="21">
        <v>0</v>
      </c>
      <c r="E53" s="10"/>
      <c r="F53" s="11"/>
      <c r="G53" s="9"/>
      <c r="H53" s="1"/>
    </row>
    <row r="54" spans="2:8" hidden="1">
      <c r="B54" s="25" t="s">
        <v>98</v>
      </c>
      <c r="C54" s="20" t="s">
        <v>99</v>
      </c>
      <c r="D54" s="21">
        <v>0</v>
      </c>
      <c r="E54" s="10"/>
      <c r="F54" s="11"/>
      <c r="G54" s="9"/>
      <c r="H54" s="1"/>
    </row>
    <row r="55" spans="2:8" ht="25.5" hidden="1">
      <c r="B55" s="20" t="s">
        <v>100</v>
      </c>
      <c r="C55" s="20" t="s">
        <v>101</v>
      </c>
      <c r="D55" s="21">
        <v>0</v>
      </c>
      <c r="E55" s="10">
        <v>0</v>
      </c>
      <c r="F55" s="11">
        <v>0</v>
      </c>
      <c r="G55" s="9"/>
      <c r="H55" s="1"/>
    </row>
    <row r="56" spans="2:8" ht="25.5" hidden="1">
      <c r="B56" s="20" t="s">
        <v>102</v>
      </c>
      <c r="C56" s="20" t="s">
        <v>103</v>
      </c>
      <c r="D56" s="21">
        <v>0</v>
      </c>
      <c r="E56" s="10"/>
      <c r="F56" s="11"/>
      <c r="G56" s="9"/>
      <c r="H56" s="1"/>
    </row>
    <row r="57" spans="2:8" ht="38.25" hidden="1">
      <c r="B57" s="20" t="s">
        <v>104</v>
      </c>
      <c r="C57" s="20" t="s">
        <v>105</v>
      </c>
      <c r="D57" s="21">
        <v>0</v>
      </c>
      <c r="E57" s="10"/>
      <c r="F57" s="11"/>
      <c r="G57" s="9"/>
      <c r="H57" s="1"/>
    </row>
    <row r="58" spans="2:8" hidden="1">
      <c r="B58" s="23" t="s">
        <v>106</v>
      </c>
      <c r="C58" s="23" t="s">
        <v>107</v>
      </c>
      <c r="D58" s="24">
        <v>0</v>
      </c>
      <c r="E58" s="10">
        <v>0</v>
      </c>
      <c r="F58" s="10">
        <v>0</v>
      </c>
      <c r="G58" s="9"/>
      <c r="H58" s="1"/>
    </row>
    <row r="59" spans="2:8" ht="26.25" customHeight="1">
      <c r="B59" s="8" t="s">
        <v>108</v>
      </c>
      <c r="C59" s="8" t="s">
        <v>109</v>
      </c>
      <c r="D59" s="9">
        <f>SUM(D60:D61)</f>
        <v>1023</v>
      </c>
      <c r="E59" s="9">
        <f t="shared" ref="E59:G59" si="17">SUM(E60:E61)</f>
        <v>1987</v>
      </c>
      <c r="F59" s="9">
        <f t="shared" si="17"/>
        <v>1835</v>
      </c>
      <c r="G59" s="9">
        <f t="shared" si="17"/>
        <v>1023</v>
      </c>
      <c r="H59" s="34">
        <f t="shared" ref="H59:H66" si="18">G59/D59</f>
        <v>1</v>
      </c>
    </row>
    <row r="60" spans="2:8" ht="39" customHeight="1">
      <c r="B60" s="8" t="s">
        <v>110</v>
      </c>
      <c r="C60" s="8" t="s">
        <v>111</v>
      </c>
      <c r="D60" s="26">
        <v>788</v>
      </c>
      <c r="E60" s="10">
        <v>1752</v>
      </c>
      <c r="F60" s="30">
        <v>1600</v>
      </c>
      <c r="G60" s="9">
        <v>788</v>
      </c>
      <c r="H60" s="34">
        <f t="shared" si="18"/>
        <v>1</v>
      </c>
    </row>
    <row r="61" spans="2:8" ht="25.5" customHeight="1">
      <c r="B61" s="8" t="s">
        <v>112</v>
      </c>
      <c r="C61" s="8" t="s">
        <v>113</v>
      </c>
      <c r="D61" s="9">
        <v>235</v>
      </c>
      <c r="E61" s="10">
        <v>235</v>
      </c>
      <c r="F61" s="30">
        <v>235</v>
      </c>
      <c r="G61" s="9">
        <v>235</v>
      </c>
      <c r="H61" s="34">
        <f t="shared" si="18"/>
        <v>1</v>
      </c>
    </row>
    <row r="62" spans="2:8" ht="14.25" customHeight="1">
      <c r="B62" s="8" t="s">
        <v>114</v>
      </c>
      <c r="C62" s="8" t="s">
        <v>115</v>
      </c>
      <c r="D62" s="9">
        <f>SUM(D63:D64)</f>
        <v>20498.7</v>
      </c>
      <c r="E62" s="9">
        <f t="shared" ref="E62:G62" si="19">SUM(E63:E64)</f>
        <v>8549</v>
      </c>
      <c r="F62" s="9">
        <f t="shared" si="19"/>
        <v>8079</v>
      </c>
      <c r="G62" s="9">
        <f t="shared" si="19"/>
        <v>20185.900000000001</v>
      </c>
      <c r="H62" s="34">
        <f t="shared" si="18"/>
        <v>0.98474049573875422</v>
      </c>
    </row>
    <row r="63" spans="2:8" ht="39.75" customHeight="1">
      <c r="B63" s="8" t="s">
        <v>116</v>
      </c>
      <c r="C63" s="8" t="s">
        <v>117</v>
      </c>
      <c r="D63" s="9">
        <v>2893.9</v>
      </c>
      <c r="E63" s="10"/>
      <c r="F63" s="30"/>
      <c r="G63" s="9">
        <v>2893.9</v>
      </c>
      <c r="H63" s="34">
        <f t="shared" si="18"/>
        <v>1</v>
      </c>
    </row>
    <row r="64" spans="2:8" ht="25.5">
      <c r="B64" s="27" t="s">
        <v>118</v>
      </c>
      <c r="C64" s="8" t="s">
        <v>119</v>
      </c>
      <c r="D64" s="9">
        <v>17604.8</v>
      </c>
      <c r="E64" s="10">
        <v>8549</v>
      </c>
      <c r="F64" s="32">
        <v>8079</v>
      </c>
      <c r="G64" s="9">
        <v>17292</v>
      </c>
      <c r="H64" s="34">
        <f t="shared" si="18"/>
        <v>0.98223211851313286</v>
      </c>
    </row>
    <row r="65" spans="2:8">
      <c r="B65" s="8" t="s">
        <v>120</v>
      </c>
      <c r="C65" s="8" t="s">
        <v>121</v>
      </c>
      <c r="D65" s="9">
        <f>SUM(D66)</f>
        <v>192.7</v>
      </c>
      <c r="E65" s="9">
        <f t="shared" ref="E65:G65" si="20">SUM(E66)</f>
        <v>0</v>
      </c>
      <c r="F65" s="9">
        <f t="shared" si="20"/>
        <v>0</v>
      </c>
      <c r="G65" s="9">
        <f t="shared" si="20"/>
        <v>282.7</v>
      </c>
      <c r="H65" s="34">
        <f t="shared" si="18"/>
        <v>1.467047223663726</v>
      </c>
    </row>
    <row r="66" spans="2:8">
      <c r="B66" s="8" t="s">
        <v>122</v>
      </c>
      <c r="C66" s="8" t="s">
        <v>123</v>
      </c>
      <c r="D66" s="9">
        <v>192.7</v>
      </c>
      <c r="E66" s="10"/>
      <c r="F66" s="30"/>
      <c r="G66" s="9">
        <v>282.7</v>
      </c>
      <c r="H66" s="34">
        <f t="shared" si="18"/>
        <v>1.467047223663726</v>
      </c>
    </row>
    <row r="67" spans="2:8" ht="38.25" hidden="1">
      <c r="B67" s="18" t="s">
        <v>124</v>
      </c>
      <c r="C67" s="18" t="s">
        <v>125</v>
      </c>
      <c r="D67" s="19">
        <v>0</v>
      </c>
      <c r="E67" s="10"/>
      <c r="F67" s="11"/>
      <c r="G67" s="1"/>
      <c r="H67" s="1"/>
    </row>
    <row r="68" spans="2:8" ht="38.25" hidden="1">
      <c r="B68" s="23" t="s">
        <v>126</v>
      </c>
      <c r="C68" s="23" t="s">
        <v>127</v>
      </c>
      <c r="D68" s="24"/>
      <c r="E68" s="10"/>
      <c r="F68" s="11"/>
      <c r="G68" s="1"/>
      <c r="H68" s="1"/>
    </row>
    <row r="69" spans="2:8">
      <c r="B69" s="8"/>
      <c r="C69" s="8" t="s">
        <v>128</v>
      </c>
      <c r="D69" s="9">
        <f>D7+D48</f>
        <v>115733.09999999999</v>
      </c>
      <c r="E69" s="9">
        <f t="shared" ref="E69:G69" si="21">E7+E48</f>
        <v>104624.7</v>
      </c>
      <c r="F69" s="9">
        <f t="shared" si="21"/>
        <v>105693.5</v>
      </c>
      <c r="G69" s="37">
        <f t="shared" si="21"/>
        <v>113129.70000000001</v>
      </c>
      <c r="H69" s="34">
        <f>G69/D69</f>
        <v>0.97750513897925506</v>
      </c>
    </row>
    <row r="70" spans="2:8" hidden="1">
      <c r="D70" s="3">
        <v>121843.1</v>
      </c>
      <c r="G70" s="1"/>
      <c r="H70" s="1"/>
    </row>
    <row r="71" spans="2:8" hidden="1">
      <c r="D71" s="3">
        <f>D69-D70</f>
        <v>-6110.0000000000146</v>
      </c>
      <c r="G71" s="1"/>
      <c r="H71" s="1"/>
    </row>
    <row r="72" spans="2:8" hidden="1">
      <c r="D72" s="3">
        <v>115733.1</v>
      </c>
      <c r="G72" s="1"/>
      <c r="H72" s="1"/>
    </row>
  </sheetData>
  <autoFilter ref="B6:G69">
    <filterColumn colId="2">
      <filters>
        <filter val="1 008,0"/>
        <filter val="1 023,0"/>
        <filter val="1 540,0"/>
        <filter val="100,0"/>
        <filter val="121 843,1"/>
        <filter val="140,0"/>
        <filter val="16 800,0"/>
        <filter val="17 000,0"/>
        <filter val="192,7"/>
        <filter val="2 250,4"/>
        <filter val="2 725,0"/>
        <filter val="2 800,0"/>
        <filter val="2 893,9"/>
        <filter val="2 900,4"/>
        <filter val="2 955,2"/>
        <filter val="20,0"/>
        <filter val="23 914,8"/>
        <filter val="235,0"/>
        <filter val="26 808,7"/>
        <filter val="26,6"/>
        <filter val="3 704,2"/>
        <filter val="37 536,5"/>
        <filter val="40,0"/>
        <filter val="5 640,7"/>
        <filter val="56 282,2"/>
        <filter val="650,0"/>
        <filter val="7 065,0"/>
        <filter val="76,8"/>
        <filter val="788,0"/>
        <filter val="8 672,7"/>
        <filter val="803,8"/>
        <filter val="84 113,9"/>
        <filter val="84 306,6"/>
        <filter val="868,0"/>
      </filters>
    </filterColumn>
  </autoFilter>
  <mergeCells count="1">
    <mergeCell ref="B4:D4"/>
  </mergeCells>
  <pageMargins left="0.62992125984251968" right="0.23622047244094491" top="0.15748031496062992" bottom="0.15748031496062992" header="0.31496062992125984" footer="0.31496062992125984"/>
  <pageSetup paperSize="9" scale="9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Панкова М.И</cp:lastModifiedBy>
  <cp:lastPrinted>2019-05-27T11:16:41Z</cp:lastPrinted>
  <dcterms:created xsi:type="dcterms:W3CDTF">2019-02-12T09:57:59Z</dcterms:created>
  <dcterms:modified xsi:type="dcterms:W3CDTF">2019-05-27T11:18:03Z</dcterms:modified>
</cp:coreProperties>
</file>