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5516.3002\"/>
    </mc:Choice>
  </mc:AlternateContent>
  <bookViews>
    <workbookView xWindow="765" yWindow="675" windowWidth="10995" windowHeight="12285"/>
  </bookViews>
  <sheets>
    <sheet name="Р и ПР 2023" sheetId="5" r:id="rId1"/>
  </sheets>
  <definedNames>
    <definedName name="_xlnm._FilterDatabase" localSheetId="0" hidden="1">'Р и ПР 2023'!$B$14:$J$50</definedName>
    <definedName name="_xlnm.Print_Area" localSheetId="0">'Р и ПР 2023'!$A$1:$K$48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8" i="5" l="1"/>
  <c r="I38" i="5"/>
  <c r="J26" i="5"/>
  <c r="I26" i="5"/>
  <c r="J37" i="5" l="1"/>
  <c r="J32" i="5"/>
  <c r="J21" i="5"/>
  <c r="I29" i="5"/>
  <c r="I21" i="5"/>
  <c r="K21" i="5" l="1"/>
  <c r="K26" i="5"/>
  <c r="K29" i="5"/>
  <c r="K38" i="5"/>
  <c r="K41" i="5"/>
  <c r="J46" i="5" l="1"/>
  <c r="J44" i="5"/>
  <c r="J42" i="5"/>
  <c r="J40" i="5"/>
  <c r="J35" i="5"/>
  <c r="J28" i="5"/>
  <c r="J24" i="5"/>
  <c r="J22" i="5"/>
  <c r="J15" i="5"/>
  <c r="J48" i="5" l="1"/>
  <c r="H28" i="5"/>
  <c r="G28" i="5"/>
  <c r="I30" i="5"/>
  <c r="K30" i="5" s="1"/>
  <c r="I47" i="5"/>
  <c r="I45" i="5"/>
  <c r="I43" i="5"/>
  <c r="I39" i="5"/>
  <c r="K39" i="5" s="1"/>
  <c r="I37" i="5"/>
  <c r="K37" i="5" s="1"/>
  <c r="I36" i="5"/>
  <c r="K36" i="5" s="1"/>
  <c r="I34" i="5"/>
  <c r="K34" i="5" s="1"/>
  <c r="I33" i="5"/>
  <c r="K33" i="5" s="1"/>
  <c r="I32" i="5"/>
  <c r="K32" i="5" s="1"/>
  <c r="I31" i="5"/>
  <c r="K31" i="5" s="1"/>
  <c r="I27" i="5"/>
  <c r="K27" i="5" s="1"/>
  <c r="I25" i="5"/>
  <c r="K25" i="5" s="1"/>
  <c r="I23" i="5"/>
  <c r="I20" i="5"/>
  <c r="K20" i="5" s="1"/>
  <c r="I19" i="5"/>
  <c r="K19" i="5" s="1"/>
  <c r="I18" i="5"/>
  <c r="K18" i="5" s="1"/>
  <c r="I17" i="5"/>
  <c r="K17" i="5" s="1"/>
  <c r="I16" i="5"/>
  <c r="K16" i="5" s="1"/>
  <c r="H15" i="5"/>
  <c r="H22" i="5"/>
  <c r="H24" i="5"/>
  <c r="H35" i="5"/>
  <c r="H40" i="5"/>
  <c r="I40" i="5"/>
  <c r="K40" i="5" s="1"/>
  <c r="H42" i="5"/>
  <c r="H44" i="5"/>
  <c r="H46" i="5"/>
  <c r="I42" i="5" l="1"/>
  <c r="K42" i="5" s="1"/>
  <c r="K43" i="5"/>
  <c r="I44" i="5"/>
  <c r="K44" i="5" s="1"/>
  <c r="K45" i="5"/>
  <c r="I22" i="5"/>
  <c r="K22" i="5" s="1"/>
  <c r="K23" i="5"/>
  <c r="I46" i="5"/>
  <c r="K46" i="5" s="1"/>
  <c r="K47" i="5"/>
  <c r="I35" i="5"/>
  <c r="K35" i="5" s="1"/>
  <c r="I28" i="5"/>
  <c r="K28" i="5" s="1"/>
  <c r="I24" i="5"/>
  <c r="K24" i="5" s="1"/>
  <c r="I15" i="5"/>
  <c r="K15" i="5" s="1"/>
  <c r="H48" i="5"/>
  <c r="I48" i="5" l="1"/>
  <c r="K48" i="5" s="1"/>
  <c r="G35" i="5" l="1"/>
  <c r="G15" i="5"/>
  <c r="G46" i="5" l="1"/>
  <c r="G44" i="5"/>
  <c r="G42" i="5"/>
  <c r="G40" i="5"/>
  <c r="G22" i="5"/>
  <c r="G24" i="5" l="1"/>
  <c r="G48" i="5" l="1"/>
</calcChain>
</file>

<file path=xl/sharedStrings.xml><?xml version="1.0" encoding="utf-8"?>
<sst xmlns="http://schemas.openxmlformats.org/spreadsheetml/2006/main" count="118" uniqueCount="66">
  <si>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</si>
  <si>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</si>
  <si>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</si>
  <si>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</si>
  <si>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</si>
  <si>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</si>
  <si>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</si>
  <si>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</si>
  <si>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</si>
  <si>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</si>
  <si>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</si>
  <si>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</si>
  <si>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</si>
  <si>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</si>
  <si>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</si>
  <si>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</si>
  <si>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</si>
  <si>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</si>
  <si>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</si>
  <si>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</si>
  <si>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</si>
  <si>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</si>
  <si>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</si>
  <si>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</si>
  <si>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</si>
  <si>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</si>
  <si>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</si>
  <si>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</si>
  <si>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</si>
  <si>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</si>
  <si>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</si>
  <si>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</si>
  <si>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</si>
  <si>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</si>
  <si>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</si>
  <si>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</si>
  <si>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</si>
  <si>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</si>
  <si>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</si>
  <si>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11</t>
  </si>
  <si>
    <t>ИТОГО РАСХОДОВ</t>
  </si>
  <si>
    <t xml:space="preserve">Физическая культура </t>
  </si>
  <si>
    <t>Другие вопросы в области национальной безопасности и правоохранительной деятельности</t>
  </si>
  <si>
    <t>в тыс.руб.</t>
  </si>
  <si>
    <t>КУЛЬТУРА, КИНЕМАТОГРАФИЯ</t>
  </si>
  <si>
    <t>Охрана окружающей среды</t>
  </si>
  <si>
    <t>06</t>
  </si>
  <si>
    <t>Другие вопросы в области охраны окружающей среды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</si>
  <si>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</si>
  <si>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Сумма утвержденная </t>
  </si>
  <si>
    <t xml:space="preserve">Сумма уточнения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</si>
  <si>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</si>
  <si>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7</t>
  </si>
  <si>
    <t>12</t>
  </si>
  <si>
    <t>Другие вопросы в области национальной экономики</t>
  </si>
  <si>
    <t>2023 г.</t>
  </si>
  <si>
    <t xml:space="preserve">Обеспечение проведения выборов и референдумов </t>
  </si>
  <si>
    <t>Другие вопросы в области жилищно-коммунального хозяйства</t>
  </si>
  <si>
    <t>от 29.12.2022 г.  № 286</t>
  </si>
  <si>
    <t>Сельское хозяйство и рыболовство</t>
  </si>
  <si>
    <t>Исполнение бюджета городского поселения Игрим за 2023 год расходов бюджета по разделам и подразделам классификации расходов бюджета</t>
  </si>
  <si>
    <t>Приложение № 2</t>
  </si>
  <si>
    <t>Исполнено</t>
  </si>
  <si>
    <t>% исполнения</t>
  </si>
  <si>
    <t>Сумма на год</t>
  </si>
  <si>
    <t>от 23.05.2024 г.  №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</si>
</sst>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0"/>
    <numFmt numFmtId="165" formatCode="00;;"/>
    <numFmt numFmtId="166" formatCode="000;;"/>
    <numFmt numFmtId="167" formatCode="000"/>
    <numFmt numFmtId="168" formatCode="#,##0.0;[Red]\-#,##0.0;0.0"/>
    <numFmt numFmtId="169" formatCode="#,##0.0_ ;[Red]\-#,##0.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 applyProtection="1">
      <protection hidden="1"/>
    </xf>
    <xf numFmtId="0" fontId="5" fillId="0" borderId="0" xfId="1" applyFont="1" applyFill="1" applyAlignment="1">
      <alignment horizontal="right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>
      <alignment horizontal="center" vertical="center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7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protection hidden="1"/>
    </xf>
    <xf numFmtId="169" fontId="4" fillId="0" borderId="1" xfId="1" applyNumberFormat="1" applyFont="1" applyFill="1" applyBorder="1" applyAlignment="1" applyProtection="1">
      <protection hidden="1"/>
    </xf>
    <xf numFmtId="0" fontId="7" fillId="0" borderId="0" xfId="1" applyFont="1" applyFill="1"/>
    <xf numFmtId="9" fontId="4" fillId="0" borderId="1" xfId="5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2:L50"/>
  <sheetViews>
    <sheetView tabSelected="1" zoomScaleNormal="100" workbookViewId="0">
      <selection activeCell="J6" sqref="J6"/>
    </sheetView>
  </sheetViews>
  <sheetFormatPr defaultColWidth="11.140625" defaultRowHeight="12" x14ac:dyDescent="0.2"/>
  <cols>
    <col min="1" max="1" width="5.85546875" style="2" customWidth="1"/>
    <col min="2" max="2" width="56.140625" style="2" customWidth="1"/>
    <col min="3" max="3" width="5.7109375" style="9" customWidth="1"/>
    <col min="4" max="4" width="4.7109375" style="9" customWidth="1"/>
    <col min="5" max="5" width="9.140625" style="10" hidden="1" customWidth="1"/>
    <col min="6" max="6" width="3.85546875" style="2" hidden="1" customWidth="1"/>
    <col min="7" max="7" width="11" style="2" hidden="1" customWidth="1"/>
    <col min="8" max="8" width="9.42578125" style="2" hidden="1" customWidth="1"/>
    <col min="9" max="9" width="11.140625" style="2" customWidth="1"/>
    <col min="10" max="11" width="9.42578125" style="2" customWidth="1"/>
    <col min="12" max="12" width="8.28515625" style="2" customWidth="1"/>
    <col min="13" max="16384" width="11.140625" style="2"/>
  </cols>
  <sheetData>
    <row r="2" spans="1:11" x14ac:dyDescent="0.2">
      <c r="A2" s="3"/>
      <c r="B2" s="3"/>
      <c r="C2" s="4"/>
      <c r="D2" s="4"/>
      <c r="E2" s="11"/>
      <c r="F2" s="5"/>
      <c r="J2" s="6" t="s">
        <v>61</v>
      </c>
    </row>
    <row r="3" spans="1:11" x14ac:dyDescent="0.2">
      <c r="A3" s="7"/>
      <c r="B3" s="7"/>
      <c r="C3" s="8"/>
      <c r="D3" s="8"/>
      <c r="E3" s="11"/>
      <c r="F3" s="1"/>
      <c r="J3" s="6" t="s">
        <v>0</v>
      </c>
    </row>
    <row r="4" spans="1:11" x14ac:dyDescent="0.2">
      <c r="A4" s="1"/>
      <c r="B4" s="1"/>
      <c r="C4" s="8"/>
      <c r="D4" s="8"/>
      <c r="E4" s="11"/>
      <c r="F4" s="1"/>
      <c r="J4" s="6" t="s">
        <v>1</v>
      </c>
    </row>
    <row r="5" spans="1:11" x14ac:dyDescent="0.2">
      <c r="A5" s="1"/>
      <c r="B5" s="1"/>
      <c r="C5" s="8"/>
      <c r="D5" s="8"/>
      <c r="E5" s="11"/>
      <c r="F5" s="1"/>
      <c r="J5" s="6" t="s">
        <v>65</v>
      </c>
    </row>
    <row r="7" spans="1:11" hidden="1" x14ac:dyDescent="0.2">
      <c r="A7" s="3"/>
      <c r="B7" s="3"/>
      <c r="C7" s="4"/>
      <c r="D7" s="4"/>
      <c r="E7" s="11"/>
      <c r="F7" s="5"/>
      <c r="I7" s="6" t="s">
        <v>52</v>
      </c>
    </row>
    <row r="8" spans="1:11" hidden="1" x14ac:dyDescent="0.2">
      <c r="A8" s="7"/>
      <c r="B8" s="7"/>
      <c r="C8" s="8"/>
      <c r="D8" s="8"/>
      <c r="E8" s="11"/>
      <c r="F8" s="1"/>
      <c r="I8" s="6" t="s">
        <v>0</v>
      </c>
    </row>
    <row r="9" spans="1:11" hidden="1" x14ac:dyDescent="0.2">
      <c r="A9" s="1"/>
      <c r="B9" s="1"/>
      <c r="C9" s="8"/>
      <c r="D9" s="8"/>
      <c r="E9" s="11"/>
      <c r="F9" s="1"/>
      <c r="I9" s="6" t="s">
        <v>1</v>
      </c>
    </row>
    <row r="10" spans="1:11" hidden="1" x14ac:dyDescent="0.2">
      <c r="A10" s="1"/>
      <c r="B10" s="1"/>
      <c r="C10" s="8"/>
      <c r="D10" s="8"/>
      <c r="E10" s="11"/>
      <c r="F10" s="1"/>
      <c r="I10" s="6" t="s">
        <v>58</v>
      </c>
    </row>
    <row r="11" spans="1:11" ht="47.25" customHeight="1" x14ac:dyDescent="0.2">
      <c r="B11" s="30" t="s">
        <v>60</v>
      </c>
      <c r="C11" s="30"/>
      <c r="D11" s="30"/>
      <c r="E11" s="30"/>
      <c r="F11" s="30"/>
      <c r="G11" s="30"/>
      <c r="H11" s="30"/>
      <c r="I11" s="30"/>
      <c r="J11" s="29"/>
      <c r="K11" s="29"/>
    </row>
    <row r="12" spans="1:11" x14ac:dyDescent="0.2">
      <c r="G12" s="2" t="s">
        <v>43</v>
      </c>
      <c r="J12" s="2" t="s">
        <v>43</v>
      </c>
    </row>
    <row r="13" spans="1:11" ht="36" x14ac:dyDescent="0.2">
      <c r="B13" s="12" t="s">
        <v>2</v>
      </c>
      <c r="C13" s="13" t="s">
        <v>3</v>
      </c>
      <c r="D13" s="13" t="s">
        <v>4</v>
      </c>
      <c r="E13" s="14" t="s">
        <v>5</v>
      </c>
      <c r="F13" s="12" t="s">
        <v>6</v>
      </c>
      <c r="G13" s="15" t="s">
        <v>49</v>
      </c>
      <c r="H13" s="15" t="s">
        <v>50</v>
      </c>
      <c r="I13" s="15" t="s">
        <v>64</v>
      </c>
      <c r="J13" s="15" t="s">
        <v>62</v>
      </c>
      <c r="K13" s="15" t="s">
        <v>63</v>
      </c>
    </row>
    <row r="14" spans="1:11" x14ac:dyDescent="0.2">
      <c r="B14" s="12"/>
      <c r="C14" s="13"/>
      <c r="D14" s="13"/>
      <c r="E14" s="14"/>
      <c r="F14" s="12"/>
      <c r="G14" s="15" t="s">
        <v>55</v>
      </c>
      <c r="H14" s="15" t="s">
        <v>55</v>
      </c>
      <c r="I14" s="15" t="s">
        <v>55</v>
      </c>
      <c r="J14" s="15" t="s">
        <v>55</v>
      </c>
      <c r="K14" s="15"/>
    </row>
    <row r="15" spans="1:11" x14ac:dyDescent="0.2">
      <c r="B15" s="16" t="s">
        <v>7</v>
      </c>
      <c r="C15" s="17">
        <v>1</v>
      </c>
      <c r="D15" s="14" t="s">
        <v>14</v>
      </c>
      <c r="E15" s="14" t="s">
        <v>8</v>
      </c>
      <c r="F15" s="18" t="s">
        <v>8</v>
      </c>
      <c r="G15" s="19">
        <f>G16+G17+G18+G19+G20+G21</f>
        <v>70144.7</v>
      </c>
      <c r="H15" s="19">
        <f t="shared" ref="H15:I15" si="0">H16+H17+H18+H19+H20+H21</f>
        <v>-665.6</v>
      </c>
      <c r="I15" s="19">
        <f t="shared" si="0"/>
        <v>69479</v>
      </c>
      <c r="J15" s="19">
        <f t="shared" ref="J15" si="1">J16+J17+J18+J19+J20+J21</f>
        <v>69301.900000000009</v>
      </c>
      <c r="K15" s="28">
        <f>J15/I15</f>
        <v>0.99745102836828403</v>
      </c>
    </row>
    <row r="16" spans="1:11" ht="24" x14ac:dyDescent="0.2">
      <c r="B16" s="16" t="s">
        <v>9</v>
      </c>
      <c r="C16" s="17">
        <v>1</v>
      </c>
      <c r="D16" s="17">
        <v>2</v>
      </c>
      <c r="E16" s="14" t="s">
        <v>8</v>
      </c>
      <c r="F16" s="18" t="s">
        <v>8</v>
      </c>
      <c r="G16" s="19">
        <v>3144.6</v>
      </c>
      <c r="H16" s="19">
        <v>-172.2</v>
      </c>
      <c r="I16" s="19">
        <f>G16+H16</f>
        <v>2972.4</v>
      </c>
      <c r="J16" s="19">
        <v>2972.4</v>
      </c>
      <c r="K16" s="28">
        <f t="shared" ref="K16:K48" si="2">J16/I16</f>
        <v>1</v>
      </c>
    </row>
    <row r="17" spans="2:12" ht="36" x14ac:dyDescent="0.2">
      <c r="B17" s="16" t="s">
        <v>10</v>
      </c>
      <c r="C17" s="17">
        <v>1</v>
      </c>
      <c r="D17" s="17">
        <v>4</v>
      </c>
      <c r="E17" s="14" t="s">
        <v>8</v>
      </c>
      <c r="F17" s="18" t="s">
        <v>8</v>
      </c>
      <c r="G17" s="19">
        <v>33968.6</v>
      </c>
      <c r="H17" s="19">
        <v>-357.3</v>
      </c>
      <c r="I17" s="19">
        <f t="shared" ref="I17:I20" si="3">G17+H17</f>
        <v>33611.299999999996</v>
      </c>
      <c r="J17" s="19">
        <v>33611.300000000003</v>
      </c>
      <c r="K17" s="28">
        <f t="shared" si="2"/>
        <v>1.0000000000000002</v>
      </c>
      <c r="L17" s="27"/>
    </row>
    <row r="18" spans="2:12" ht="24" x14ac:dyDescent="0.2">
      <c r="B18" s="20" t="s">
        <v>51</v>
      </c>
      <c r="C18" s="17">
        <v>1</v>
      </c>
      <c r="D18" s="17">
        <v>6</v>
      </c>
      <c r="E18" s="14"/>
      <c r="F18" s="18"/>
      <c r="G18" s="19">
        <v>85.6</v>
      </c>
      <c r="H18" s="19"/>
      <c r="I18" s="19">
        <f t="shared" si="3"/>
        <v>85.6</v>
      </c>
      <c r="J18" s="19">
        <v>85.6</v>
      </c>
      <c r="K18" s="28">
        <f t="shared" si="2"/>
        <v>1</v>
      </c>
    </row>
    <row r="19" spans="2:12" x14ac:dyDescent="0.2">
      <c r="B19" s="20" t="s">
        <v>56</v>
      </c>
      <c r="C19" s="17">
        <v>1</v>
      </c>
      <c r="D19" s="17">
        <v>7</v>
      </c>
      <c r="E19" s="14"/>
      <c r="F19" s="18"/>
      <c r="G19" s="19">
        <v>1300</v>
      </c>
      <c r="H19" s="19"/>
      <c r="I19" s="19">
        <f t="shared" si="3"/>
        <v>1300</v>
      </c>
      <c r="J19" s="19">
        <v>1300</v>
      </c>
      <c r="K19" s="28">
        <f t="shared" si="2"/>
        <v>1</v>
      </c>
    </row>
    <row r="20" spans="2:12" x14ac:dyDescent="0.2">
      <c r="B20" s="16" t="s">
        <v>11</v>
      </c>
      <c r="C20" s="17">
        <v>1</v>
      </c>
      <c r="D20" s="17">
        <v>11</v>
      </c>
      <c r="E20" s="14"/>
      <c r="F20" s="18" t="s">
        <v>8</v>
      </c>
      <c r="G20" s="19">
        <v>50</v>
      </c>
      <c r="H20" s="19">
        <v>-50</v>
      </c>
      <c r="I20" s="19">
        <f t="shared" si="3"/>
        <v>0</v>
      </c>
      <c r="J20" s="19">
        <v>0</v>
      </c>
      <c r="K20" s="28" t="e">
        <f t="shared" si="2"/>
        <v>#DIV/0!</v>
      </c>
    </row>
    <row r="21" spans="2:12" x14ac:dyDescent="0.2">
      <c r="B21" s="16" t="s">
        <v>12</v>
      </c>
      <c r="C21" s="17">
        <v>1</v>
      </c>
      <c r="D21" s="17">
        <v>13</v>
      </c>
      <c r="E21" s="14"/>
      <c r="F21" s="18" t="s">
        <v>8</v>
      </c>
      <c r="G21" s="19">
        <v>31595.9</v>
      </c>
      <c r="H21" s="19">
        <v>-86.1</v>
      </c>
      <c r="I21" s="19">
        <f>G21+H21-0.1</f>
        <v>31509.700000000004</v>
      </c>
      <c r="J21" s="19">
        <f>31332.7-0.1</f>
        <v>31332.600000000002</v>
      </c>
      <c r="K21" s="28">
        <f t="shared" si="2"/>
        <v>0.99437950853229318</v>
      </c>
    </row>
    <row r="22" spans="2:12" x14ac:dyDescent="0.2">
      <c r="B22" s="22" t="s">
        <v>13</v>
      </c>
      <c r="C22" s="17">
        <v>2</v>
      </c>
      <c r="D22" s="14" t="s">
        <v>14</v>
      </c>
      <c r="E22" s="14"/>
      <c r="F22" s="18"/>
      <c r="G22" s="19">
        <f>G23</f>
        <v>1189.4000000000001</v>
      </c>
      <c r="H22" s="19">
        <f t="shared" ref="H22:J22" si="4">H23</f>
        <v>0</v>
      </c>
      <c r="I22" s="19">
        <f t="shared" si="4"/>
        <v>1189.4000000000001</v>
      </c>
      <c r="J22" s="19">
        <f t="shared" si="4"/>
        <v>1189.4000000000001</v>
      </c>
      <c r="K22" s="28">
        <f t="shared" si="2"/>
        <v>1</v>
      </c>
    </row>
    <row r="23" spans="2:12" x14ac:dyDescent="0.2">
      <c r="B23" s="20" t="s">
        <v>15</v>
      </c>
      <c r="C23" s="17">
        <v>2</v>
      </c>
      <c r="D23" s="17">
        <v>3</v>
      </c>
      <c r="E23" s="23"/>
      <c r="F23" s="18"/>
      <c r="G23" s="19">
        <v>1189.4000000000001</v>
      </c>
      <c r="H23" s="19"/>
      <c r="I23" s="19">
        <f>G23+H23</f>
        <v>1189.4000000000001</v>
      </c>
      <c r="J23" s="19">
        <v>1189.4000000000001</v>
      </c>
      <c r="K23" s="28">
        <f t="shared" si="2"/>
        <v>1</v>
      </c>
    </row>
    <row r="24" spans="2:12" ht="24" x14ac:dyDescent="0.2">
      <c r="B24" s="22" t="s">
        <v>16</v>
      </c>
      <c r="C24" s="17">
        <v>3</v>
      </c>
      <c r="D24" s="14" t="s">
        <v>14</v>
      </c>
      <c r="E24" s="14"/>
      <c r="F24" s="18" t="s">
        <v>8</v>
      </c>
      <c r="G24" s="19">
        <f>G25+G26+G27</f>
        <v>1528</v>
      </c>
      <c r="H24" s="19">
        <f t="shared" ref="H24:I24" si="5">H25+H26+H27</f>
        <v>31.699999999999989</v>
      </c>
      <c r="I24" s="19">
        <f t="shared" si="5"/>
        <v>1559.7</v>
      </c>
      <c r="J24" s="19">
        <f t="shared" ref="J24" si="6">J25+J26+J27</f>
        <v>1559.7</v>
      </c>
      <c r="K24" s="28">
        <f t="shared" si="2"/>
        <v>1</v>
      </c>
    </row>
    <row r="25" spans="2:12" x14ac:dyDescent="0.2">
      <c r="B25" s="22" t="s">
        <v>17</v>
      </c>
      <c r="C25" s="17">
        <v>3</v>
      </c>
      <c r="D25" s="17">
        <v>4</v>
      </c>
      <c r="E25" s="14"/>
      <c r="F25" s="18" t="s">
        <v>8</v>
      </c>
      <c r="G25" s="19">
        <v>165</v>
      </c>
      <c r="H25" s="19"/>
      <c r="I25" s="19">
        <f t="shared" ref="I25:I27" si="7">G25+H25</f>
        <v>165</v>
      </c>
      <c r="J25" s="19">
        <v>165</v>
      </c>
      <c r="K25" s="28">
        <f t="shared" si="2"/>
        <v>1</v>
      </c>
    </row>
    <row r="26" spans="2:12" ht="24" x14ac:dyDescent="0.2">
      <c r="B26" s="22" t="s">
        <v>48</v>
      </c>
      <c r="C26" s="17">
        <v>3</v>
      </c>
      <c r="D26" s="17">
        <v>10</v>
      </c>
      <c r="E26" s="14"/>
      <c r="F26" s="18" t="s">
        <v>8</v>
      </c>
      <c r="G26" s="19">
        <v>1220</v>
      </c>
      <c r="H26" s="19">
        <v>149.69999999999999</v>
      </c>
      <c r="I26" s="19">
        <f>G26+H26</f>
        <v>1369.7</v>
      </c>
      <c r="J26" s="19">
        <f>1369.7</f>
        <v>1369.7</v>
      </c>
      <c r="K26" s="28">
        <f t="shared" si="2"/>
        <v>1</v>
      </c>
    </row>
    <row r="27" spans="2:12" ht="24" x14ac:dyDescent="0.2">
      <c r="B27" s="21" t="s">
        <v>42</v>
      </c>
      <c r="C27" s="17">
        <v>3</v>
      </c>
      <c r="D27" s="17">
        <v>14</v>
      </c>
      <c r="E27" s="14"/>
      <c r="F27" s="18"/>
      <c r="G27" s="19">
        <v>143</v>
      </c>
      <c r="H27" s="19">
        <v>-118</v>
      </c>
      <c r="I27" s="19">
        <f t="shared" si="7"/>
        <v>25</v>
      </c>
      <c r="J27" s="19">
        <v>25</v>
      </c>
      <c r="K27" s="28">
        <f t="shared" si="2"/>
        <v>1</v>
      </c>
    </row>
    <row r="28" spans="2:12" x14ac:dyDescent="0.2">
      <c r="B28" s="22" t="s">
        <v>18</v>
      </c>
      <c r="C28" s="14" t="s">
        <v>19</v>
      </c>
      <c r="D28" s="14" t="s">
        <v>14</v>
      </c>
      <c r="E28" s="14"/>
      <c r="F28" s="18" t="s">
        <v>8</v>
      </c>
      <c r="G28" s="19">
        <f>G29+G30+G31+G32+G33+G34</f>
        <v>26444.600000000002</v>
      </c>
      <c r="H28" s="19">
        <f t="shared" ref="H28:I28" si="8">H29+H30+H31+H32+H33+H34</f>
        <v>-119.50000000000001</v>
      </c>
      <c r="I28" s="19">
        <f t="shared" si="8"/>
        <v>26325.200000000001</v>
      </c>
      <c r="J28" s="19">
        <f t="shared" ref="J28" si="9">J29+J30+J31+J32+J33+J34</f>
        <v>22946.600000000002</v>
      </c>
      <c r="K28" s="28">
        <f t="shared" si="2"/>
        <v>0.87165909470773262</v>
      </c>
    </row>
    <row r="29" spans="2:12" x14ac:dyDescent="0.2">
      <c r="B29" s="22" t="s">
        <v>20</v>
      </c>
      <c r="C29" s="14" t="s">
        <v>19</v>
      </c>
      <c r="D29" s="14" t="s">
        <v>21</v>
      </c>
      <c r="E29" s="14"/>
      <c r="F29" s="18" t="s">
        <v>8</v>
      </c>
      <c r="G29" s="19">
        <v>1694.9</v>
      </c>
      <c r="H29" s="19">
        <v>447.2</v>
      </c>
      <c r="I29" s="19">
        <f>G29+H29+0.1</f>
        <v>2142.1999999999998</v>
      </c>
      <c r="J29" s="19">
        <v>2071</v>
      </c>
      <c r="K29" s="28">
        <f t="shared" si="2"/>
        <v>0.96676314069648028</v>
      </c>
    </row>
    <row r="30" spans="2:12" x14ac:dyDescent="0.2">
      <c r="B30" s="22" t="s">
        <v>59</v>
      </c>
      <c r="C30" s="14" t="s">
        <v>19</v>
      </c>
      <c r="D30" s="14" t="s">
        <v>29</v>
      </c>
      <c r="E30" s="14"/>
      <c r="F30" s="18" t="s">
        <v>8</v>
      </c>
      <c r="G30" s="19">
        <v>71.5</v>
      </c>
      <c r="H30" s="19"/>
      <c r="I30" s="19">
        <f>G30+H30</f>
        <v>71.5</v>
      </c>
      <c r="J30" s="19">
        <v>71.5</v>
      </c>
      <c r="K30" s="28">
        <f t="shared" si="2"/>
        <v>1</v>
      </c>
    </row>
    <row r="31" spans="2:12" x14ac:dyDescent="0.2">
      <c r="B31" s="22" t="s">
        <v>22</v>
      </c>
      <c r="C31" s="14" t="s">
        <v>19</v>
      </c>
      <c r="D31" s="14" t="s">
        <v>23</v>
      </c>
      <c r="E31" s="14"/>
      <c r="F31" s="18" t="s">
        <v>8</v>
      </c>
      <c r="G31" s="19">
        <v>1958.4</v>
      </c>
      <c r="H31" s="19">
        <v>-426.5</v>
      </c>
      <c r="I31" s="19">
        <f t="shared" ref="I31:I34" si="10">G31+H31</f>
        <v>1531.9</v>
      </c>
      <c r="J31" s="19">
        <v>1531.9</v>
      </c>
      <c r="K31" s="28">
        <f t="shared" si="2"/>
        <v>1</v>
      </c>
    </row>
    <row r="32" spans="2:12" x14ac:dyDescent="0.2">
      <c r="B32" s="22" t="s">
        <v>24</v>
      </c>
      <c r="C32" s="14" t="s">
        <v>19</v>
      </c>
      <c r="D32" s="14" t="s">
        <v>25</v>
      </c>
      <c r="E32" s="14"/>
      <c r="F32" s="18" t="s">
        <v>8</v>
      </c>
      <c r="G32" s="19">
        <v>22024.9</v>
      </c>
      <c r="H32" s="19">
        <v>-184</v>
      </c>
      <c r="I32" s="19">
        <f t="shared" si="10"/>
        <v>21840.9</v>
      </c>
      <c r="J32" s="19">
        <f>18533.4+0.1</f>
        <v>18533.5</v>
      </c>
      <c r="K32" s="28">
        <f t="shared" si="2"/>
        <v>0.84856851137086831</v>
      </c>
    </row>
    <row r="33" spans="2:12" x14ac:dyDescent="0.2">
      <c r="B33" s="22" t="s">
        <v>26</v>
      </c>
      <c r="C33" s="14" t="s">
        <v>19</v>
      </c>
      <c r="D33" s="14" t="s">
        <v>27</v>
      </c>
      <c r="E33" s="14"/>
      <c r="F33" s="18" t="s">
        <v>8</v>
      </c>
      <c r="G33" s="19">
        <v>694.9</v>
      </c>
      <c r="H33" s="19">
        <v>43.8</v>
      </c>
      <c r="I33" s="19">
        <f t="shared" si="10"/>
        <v>738.69999999999993</v>
      </c>
      <c r="J33" s="19">
        <v>738.7</v>
      </c>
      <c r="K33" s="28">
        <f t="shared" si="2"/>
        <v>1.0000000000000002</v>
      </c>
    </row>
    <row r="34" spans="2:12" hidden="1" x14ac:dyDescent="0.2">
      <c r="B34" s="22" t="s">
        <v>54</v>
      </c>
      <c r="C34" s="14" t="s">
        <v>19</v>
      </c>
      <c r="D34" s="14" t="s">
        <v>53</v>
      </c>
      <c r="E34" s="14"/>
      <c r="F34" s="18" t="s">
        <v>8</v>
      </c>
      <c r="G34" s="19">
        <v>0</v>
      </c>
      <c r="H34" s="19"/>
      <c r="I34" s="19">
        <f t="shared" si="10"/>
        <v>0</v>
      </c>
      <c r="J34" s="19"/>
      <c r="K34" s="28" t="e">
        <f t="shared" si="2"/>
        <v>#DIV/0!</v>
      </c>
    </row>
    <row r="35" spans="2:12" x14ac:dyDescent="0.2">
      <c r="B35" s="22" t="s">
        <v>28</v>
      </c>
      <c r="C35" s="14" t="s">
        <v>29</v>
      </c>
      <c r="D35" s="14" t="s">
        <v>14</v>
      </c>
      <c r="E35" s="14"/>
      <c r="F35" s="18"/>
      <c r="G35" s="19">
        <f>G36+G37+G38+G39</f>
        <v>51418.899999999994</v>
      </c>
      <c r="H35" s="19">
        <f t="shared" ref="H35:I35" si="11">H36+H37+H38+H39</f>
        <v>8789.9</v>
      </c>
      <c r="I35" s="19">
        <f t="shared" si="11"/>
        <v>60208.799999999996</v>
      </c>
      <c r="J35" s="19">
        <f t="shared" ref="J35" si="12">J36+J37+J38+J39</f>
        <v>59617.7</v>
      </c>
      <c r="K35" s="28">
        <f t="shared" si="2"/>
        <v>0.99018249823946003</v>
      </c>
    </row>
    <row r="36" spans="2:12" x14ac:dyDescent="0.2">
      <c r="B36" s="22" t="s">
        <v>30</v>
      </c>
      <c r="C36" s="14" t="s">
        <v>29</v>
      </c>
      <c r="D36" s="14" t="s">
        <v>21</v>
      </c>
      <c r="E36" s="14"/>
      <c r="F36" s="18"/>
      <c r="G36" s="19">
        <v>805</v>
      </c>
      <c r="H36" s="19">
        <v>162.19999999999999</v>
      </c>
      <c r="I36" s="19">
        <f t="shared" ref="I36:I39" si="13">G36+H36</f>
        <v>967.2</v>
      </c>
      <c r="J36" s="19">
        <v>791.6</v>
      </c>
      <c r="K36" s="28">
        <f t="shared" si="2"/>
        <v>0.81844499586435071</v>
      </c>
    </row>
    <row r="37" spans="2:12" x14ac:dyDescent="0.2">
      <c r="B37" s="22" t="s">
        <v>31</v>
      </c>
      <c r="C37" s="14" t="s">
        <v>29</v>
      </c>
      <c r="D37" s="14" t="s">
        <v>32</v>
      </c>
      <c r="E37" s="14"/>
      <c r="F37" s="18"/>
      <c r="G37" s="19">
        <v>15427.8</v>
      </c>
      <c r="H37" s="19">
        <v>5641.5</v>
      </c>
      <c r="I37" s="19">
        <f t="shared" si="13"/>
        <v>21069.3</v>
      </c>
      <c r="J37" s="19">
        <f>21069.3</f>
        <v>21069.3</v>
      </c>
      <c r="K37" s="28">
        <f t="shared" si="2"/>
        <v>1</v>
      </c>
    </row>
    <row r="38" spans="2:12" x14ac:dyDescent="0.2">
      <c r="B38" s="22" t="s">
        <v>33</v>
      </c>
      <c r="C38" s="14" t="s">
        <v>29</v>
      </c>
      <c r="D38" s="14" t="s">
        <v>34</v>
      </c>
      <c r="E38" s="23"/>
      <c r="F38" s="18"/>
      <c r="G38" s="19">
        <v>34896.1</v>
      </c>
      <c r="H38" s="19">
        <v>3086.2</v>
      </c>
      <c r="I38" s="19">
        <f>G38+H38-0.1*0</f>
        <v>37982.299999999996</v>
      </c>
      <c r="J38" s="19">
        <f>37566.8-0.1*0</f>
        <v>37566.800000000003</v>
      </c>
      <c r="K38" s="28">
        <f t="shared" si="2"/>
        <v>0.9890606940601282</v>
      </c>
      <c r="L38" s="27"/>
    </row>
    <row r="39" spans="2:12" x14ac:dyDescent="0.2">
      <c r="B39" s="22" t="s">
        <v>57</v>
      </c>
      <c r="C39" s="14" t="s">
        <v>29</v>
      </c>
      <c r="D39" s="14" t="s">
        <v>29</v>
      </c>
      <c r="E39" s="23"/>
      <c r="F39" s="18"/>
      <c r="G39" s="19">
        <v>290</v>
      </c>
      <c r="H39" s="19">
        <v>-100</v>
      </c>
      <c r="I39" s="19">
        <f t="shared" si="13"/>
        <v>190</v>
      </c>
      <c r="J39" s="19">
        <v>190</v>
      </c>
      <c r="K39" s="28">
        <f t="shared" si="2"/>
        <v>1</v>
      </c>
      <c r="L39" s="27"/>
    </row>
    <row r="40" spans="2:12" x14ac:dyDescent="0.2">
      <c r="B40" s="21" t="s">
        <v>45</v>
      </c>
      <c r="C40" s="14" t="s">
        <v>46</v>
      </c>
      <c r="D40" s="14" t="s">
        <v>14</v>
      </c>
      <c r="E40" s="24"/>
      <c r="F40" s="18"/>
      <c r="G40" s="19">
        <f>G41</f>
        <v>0</v>
      </c>
      <c r="H40" s="19">
        <f t="shared" ref="H40:J40" si="14">H41</f>
        <v>0</v>
      </c>
      <c r="I40" s="19">
        <f t="shared" si="14"/>
        <v>9468.2000000000007</v>
      </c>
      <c r="J40" s="19">
        <f t="shared" si="14"/>
        <v>9468.2000000000007</v>
      </c>
      <c r="K40" s="28">
        <f t="shared" si="2"/>
        <v>1</v>
      </c>
    </row>
    <row r="41" spans="2:12" x14ac:dyDescent="0.2">
      <c r="B41" s="21" t="s">
        <v>47</v>
      </c>
      <c r="C41" s="14" t="s">
        <v>46</v>
      </c>
      <c r="D41" s="14" t="s">
        <v>29</v>
      </c>
      <c r="E41" s="24"/>
      <c r="F41" s="18"/>
      <c r="G41" s="19">
        <v>0</v>
      </c>
      <c r="H41" s="19"/>
      <c r="I41" s="19">
        <v>9468.2000000000007</v>
      </c>
      <c r="J41" s="19">
        <v>9468.2000000000007</v>
      </c>
      <c r="K41" s="28">
        <f t="shared" si="2"/>
        <v>1</v>
      </c>
    </row>
    <row r="42" spans="2:12" x14ac:dyDescent="0.2">
      <c r="B42" s="21" t="s">
        <v>44</v>
      </c>
      <c r="C42" s="14" t="s">
        <v>23</v>
      </c>
      <c r="D42" s="14" t="s">
        <v>14</v>
      </c>
      <c r="E42" s="14"/>
      <c r="F42" s="18"/>
      <c r="G42" s="19">
        <f>G43</f>
        <v>25039.599999999999</v>
      </c>
      <c r="H42" s="19">
        <f t="shared" ref="H42:J42" si="15">H43</f>
        <v>1024.5</v>
      </c>
      <c r="I42" s="19">
        <f t="shared" si="15"/>
        <v>26064.1</v>
      </c>
      <c r="J42" s="19">
        <f t="shared" si="15"/>
        <v>26050.1</v>
      </c>
      <c r="K42" s="28">
        <f t="shared" si="2"/>
        <v>0.99946286271154572</v>
      </c>
    </row>
    <row r="43" spans="2:12" x14ac:dyDescent="0.2">
      <c r="B43" s="21" t="s">
        <v>35</v>
      </c>
      <c r="C43" s="14" t="s">
        <v>23</v>
      </c>
      <c r="D43" s="14" t="s">
        <v>21</v>
      </c>
      <c r="E43" s="14"/>
      <c r="F43" s="18"/>
      <c r="G43" s="19">
        <v>25039.599999999999</v>
      </c>
      <c r="H43" s="19">
        <v>1024.5</v>
      </c>
      <c r="I43" s="19">
        <f>G43+H43</f>
        <v>26064.1</v>
      </c>
      <c r="J43" s="19">
        <v>26050.1</v>
      </c>
      <c r="K43" s="28">
        <f t="shared" si="2"/>
        <v>0.99946286271154572</v>
      </c>
    </row>
    <row r="44" spans="2:12" x14ac:dyDescent="0.2">
      <c r="B44" s="22" t="s">
        <v>36</v>
      </c>
      <c r="C44" s="14">
        <v>10</v>
      </c>
      <c r="D44" s="14" t="s">
        <v>14</v>
      </c>
      <c r="E44" s="14"/>
      <c r="F44" s="18"/>
      <c r="G44" s="19">
        <f>G45</f>
        <v>420</v>
      </c>
      <c r="H44" s="19">
        <f t="shared" ref="H44:J44" si="16">H45</f>
        <v>0</v>
      </c>
      <c r="I44" s="19">
        <f t="shared" si="16"/>
        <v>420</v>
      </c>
      <c r="J44" s="19">
        <f t="shared" si="16"/>
        <v>420</v>
      </c>
      <c r="K44" s="28">
        <f t="shared" si="2"/>
        <v>1</v>
      </c>
    </row>
    <row r="45" spans="2:12" x14ac:dyDescent="0.2">
      <c r="B45" s="22" t="s">
        <v>37</v>
      </c>
      <c r="C45" s="14" t="s">
        <v>27</v>
      </c>
      <c r="D45" s="14" t="s">
        <v>21</v>
      </c>
      <c r="E45" s="14"/>
      <c r="F45" s="18"/>
      <c r="G45" s="19">
        <v>420</v>
      </c>
      <c r="H45" s="19"/>
      <c r="I45" s="19">
        <f>G45+H45</f>
        <v>420</v>
      </c>
      <c r="J45" s="19">
        <v>420</v>
      </c>
      <c r="K45" s="28">
        <f t="shared" si="2"/>
        <v>1</v>
      </c>
    </row>
    <row r="46" spans="2:12" x14ac:dyDescent="0.2">
      <c r="B46" s="22" t="s">
        <v>38</v>
      </c>
      <c r="C46" s="14">
        <v>11</v>
      </c>
      <c r="D46" s="14" t="s">
        <v>14</v>
      </c>
      <c r="E46" s="14"/>
      <c r="F46" s="18"/>
      <c r="G46" s="19">
        <f>G47</f>
        <v>100</v>
      </c>
      <c r="H46" s="19">
        <f t="shared" ref="H46:J46" si="17">H47</f>
        <v>0</v>
      </c>
      <c r="I46" s="19">
        <f t="shared" si="17"/>
        <v>100</v>
      </c>
      <c r="J46" s="19">
        <f t="shared" si="17"/>
        <v>100</v>
      </c>
      <c r="K46" s="28">
        <f t="shared" si="2"/>
        <v>1</v>
      </c>
    </row>
    <row r="47" spans="2:12" x14ac:dyDescent="0.2">
      <c r="B47" s="22" t="s">
        <v>41</v>
      </c>
      <c r="C47" s="14" t="s">
        <v>39</v>
      </c>
      <c r="D47" s="14" t="s">
        <v>21</v>
      </c>
      <c r="E47" s="14"/>
      <c r="F47" s="18"/>
      <c r="G47" s="19">
        <v>100</v>
      </c>
      <c r="H47" s="19"/>
      <c r="I47" s="19">
        <f>G47+H47</f>
        <v>100</v>
      </c>
      <c r="J47" s="19">
        <v>100</v>
      </c>
      <c r="K47" s="28">
        <f t="shared" si="2"/>
        <v>1</v>
      </c>
    </row>
    <row r="48" spans="2:12" x14ac:dyDescent="0.2">
      <c r="B48" s="25" t="s">
        <v>40</v>
      </c>
      <c r="C48" s="13"/>
      <c r="D48" s="13"/>
      <c r="E48" s="14"/>
      <c r="F48" s="25"/>
      <c r="G48" s="26">
        <f>G15+G22+G24+G28+G35+G40+G42+G44+G46</f>
        <v>176285.19999999998</v>
      </c>
      <c r="H48" s="26">
        <f t="shared" ref="H48:I48" si="18">H15+H22+H24+H28+H35+H40+H42+H44+H46</f>
        <v>9061</v>
      </c>
      <c r="I48" s="26">
        <f t="shared" si="18"/>
        <v>194814.4</v>
      </c>
      <c r="J48" s="26">
        <f t="shared" ref="J48" si="19">J15+J22+J24+J28+J35+J40+J42+J44+J46</f>
        <v>190653.6</v>
      </c>
      <c r="K48" s="28">
        <f t="shared" si="2"/>
        <v>0.97864223589221333</v>
      </c>
    </row>
    <row r="49" spans="7:10" hidden="1" x14ac:dyDescent="0.2">
      <c r="G49" s="27">
        <v>159102.29999999999</v>
      </c>
    </row>
    <row r="50" spans="7:10" x14ac:dyDescent="0.2">
      <c r="G50" s="2">
        <v>176285.2</v>
      </c>
      <c r="I50" s="27">
        <v>194814.4</v>
      </c>
      <c r="J50" s="27">
        <v>190653.6</v>
      </c>
    </row>
  </sheetData>
  <autoFilter ref="B14:J50">
    <filterColumn colId="8">
      <customFilters>
        <customFilter operator="notEqual" val=" "/>
      </customFilters>
    </filterColumn>
  </autoFilter>
  <mergeCells count="1">
    <mergeCell ref="B11:I11"/>
  </mergeCells>
  <pageMargins left="0.39370078740157483" right="0.27559055118110237" top="0.59055118110236227" bottom="0.59055118110236227" header="0.19685039370078741" footer="0.19685039370078741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 и ПР 2023</vt:lpstr>
      <vt:lpstr>'Р и ПР 2023'!Область_печати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2024-05-23T06:28:51Z</cp:lastPrinted>
  <dcterms:created xsi:type="dcterms:W3CDTF">2013-11-14T08:43:48Z</dcterms:created>
  <dcterms:modified xsi:type="dcterms:W3CDTF">2024-05-23T06:28:56Z</dcterms:modified>
</cp:coreProperties>
</file>