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5516.4897\"/>
    </mc:Choice>
  </mc:AlternateContent>
  <bookViews>
    <workbookView xWindow="3645" yWindow="60" windowWidth="10995" windowHeight="12285"/>
  </bookViews>
  <sheets>
    <sheet name="Ведомственные Р 2023" sheetId="5" r:id="rId1"/>
  </sheets>
  <definedNames>
    <definedName name="_xlnm._FilterDatabase" localSheetId="0" hidden="1">'Ведомственные Р 2023'!$B$9:$O$424</definedName>
    <definedName name="_xlnm.Print_Area" localSheetId="0">'Ведомственные Р 2023'!$A$1:$P$421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97" i="5" l="1"/>
  <c r="N297" i="5"/>
  <c r="N106" i="5"/>
  <c r="L106" i="5"/>
  <c r="N75" i="5" l="1"/>
  <c r="N189" i="5"/>
  <c r="L145" i="5"/>
  <c r="L75" i="5"/>
  <c r="P31" i="5" l="1"/>
  <c r="P33" i="5"/>
  <c r="P66" i="5"/>
  <c r="P70" i="5"/>
  <c r="P82" i="5"/>
  <c r="P109" i="5"/>
  <c r="P131" i="5"/>
  <c r="P134" i="5"/>
  <c r="P210" i="5"/>
  <c r="P213" i="5"/>
  <c r="P218" i="5"/>
  <c r="P221" i="5"/>
  <c r="P234" i="5"/>
  <c r="P274" i="5"/>
  <c r="P294" i="5"/>
  <c r="P299" i="5"/>
  <c r="P319" i="5"/>
  <c r="P349" i="5"/>
  <c r="P352" i="5"/>
  <c r="P355" i="5"/>
  <c r="P391" i="5"/>
  <c r="O89" i="5"/>
  <c r="N348" i="5" l="1"/>
  <c r="L348" i="5"/>
  <c r="L347" i="5" s="1"/>
  <c r="J348" i="5"/>
  <c r="J347" i="5" s="1"/>
  <c r="H348" i="5"/>
  <c r="H347" i="5" s="1"/>
  <c r="N347" i="5"/>
  <c r="P348" i="5" l="1"/>
  <c r="P347" i="5"/>
  <c r="L64" i="5"/>
  <c r="P64" i="5" s="1"/>
  <c r="L62" i="5"/>
  <c r="P62" i="5" s="1"/>
  <c r="N390" i="5" l="1"/>
  <c r="N354" i="5"/>
  <c r="N351" i="5"/>
  <c r="N318" i="5"/>
  <c r="N298" i="5"/>
  <c r="N293" i="5"/>
  <c r="N273" i="5"/>
  <c r="N233" i="5"/>
  <c r="N220" i="5"/>
  <c r="N217" i="5"/>
  <c r="N214" i="5" s="1"/>
  <c r="N212" i="5"/>
  <c r="N209" i="5"/>
  <c r="N208" i="5" s="1"/>
  <c r="N133" i="5"/>
  <c r="N130" i="5"/>
  <c r="N108" i="5"/>
  <c r="N107" i="5" s="1"/>
  <c r="O88" i="5"/>
  <c r="N81" i="5"/>
  <c r="N69" i="5"/>
  <c r="N32" i="5"/>
  <c r="N30" i="5"/>
  <c r="N129" i="5" l="1"/>
  <c r="N211" i="5"/>
  <c r="N207" i="5" s="1"/>
  <c r="N317" i="5"/>
  <c r="N132" i="5"/>
  <c r="N272" i="5"/>
  <c r="N350" i="5"/>
  <c r="N80" i="5"/>
  <c r="N232" i="5"/>
  <c r="N292" i="5"/>
  <c r="N353" i="5"/>
  <c r="N68" i="5"/>
  <c r="N219" i="5"/>
  <c r="N389" i="5"/>
  <c r="K154" i="5"/>
  <c r="K153" i="5" s="1"/>
  <c r="K152" i="5" s="1"/>
  <c r="K151" i="5" s="1"/>
  <c r="K150" i="5" s="1"/>
  <c r="K149" i="5" s="1"/>
  <c r="K99" i="5"/>
  <c r="K98" i="5" s="1"/>
  <c r="K97" i="5" s="1"/>
  <c r="K96" i="5" s="1"/>
  <c r="K95" i="5" s="1"/>
  <c r="K94" i="5" s="1"/>
  <c r="K93" i="5" s="1"/>
  <c r="K92" i="5" s="1"/>
  <c r="K91" i="5"/>
  <c r="K90" i="5" s="1"/>
  <c r="K88" i="5"/>
  <c r="I88" i="5"/>
  <c r="I91" i="5"/>
  <c r="I90" i="5" s="1"/>
  <c r="I99" i="5"/>
  <c r="I98" i="5" s="1"/>
  <c r="I97" i="5" s="1"/>
  <c r="I96" i="5" s="1"/>
  <c r="I95" i="5" s="1"/>
  <c r="I94" i="5" s="1"/>
  <c r="I93" i="5" s="1"/>
  <c r="I92" i="5" s="1"/>
  <c r="I154" i="5"/>
  <c r="I153" i="5" s="1"/>
  <c r="I152" i="5" s="1"/>
  <c r="I151" i="5" s="1"/>
  <c r="I150" i="5" s="1"/>
  <c r="I149" i="5" s="1"/>
  <c r="N206" i="5" l="1"/>
  <c r="N79" i="5"/>
  <c r="I87" i="5"/>
  <c r="I86" i="5" s="1"/>
  <c r="I85" i="5" s="1"/>
  <c r="I84" i="5" s="1"/>
  <c r="I83" i="5" s="1"/>
  <c r="I421" i="5" s="1"/>
  <c r="K87" i="5"/>
  <c r="K86" i="5" s="1"/>
  <c r="K85" i="5" s="1"/>
  <c r="K84" i="5" s="1"/>
  <c r="K83" i="5" s="1"/>
  <c r="K421" i="5" s="1"/>
  <c r="J28" i="5"/>
  <c r="J310" i="5"/>
  <c r="J331" i="5"/>
  <c r="L331" i="5" s="1"/>
  <c r="P331" i="5" s="1"/>
  <c r="J330" i="5"/>
  <c r="H330" i="5"/>
  <c r="J124" i="5"/>
  <c r="J126" i="5"/>
  <c r="H126" i="5"/>
  <c r="L127" i="5"/>
  <c r="P127" i="5" s="1"/>
  <c r="L125" i="5"/>
  <c r="P125" i="5" s="1"/>
  <c r="H124" i="5"/>
  <c r="L122" i="5"/>
  <c r="L120" i="5"/>
  <c r="P120" i="5" s="1"/>
  <c r="J119" i="5"/>
  <c r="H119" i="5"/>
  <c r="N121" i="5" l="1"/>
  <c r="P122" i="5"/>
  <c r="N205" i="5"/>
  <c r="L124" i="5"/>
  <c r="N124" i="5"/>
  <c r="L126" i="5"/>
  <c r="N126" i="5"/>
  <c r="L119" i="5"/>
  <c r="N119" i="5"/>
  <c r="L330" i="5"/>
  <c r="N330" i="5"/>
  <c r="H123" i="5"/>
  <c r="J123" i="5"/>
  <c r="L123" i="5" l="1"/>
  <c r="P124" i="5"/>
  <c r="N118" i="5"/>
  <c r="P119" i="5"/>
  <c r="P330" i="5"/>
  <c r="P126" i="5"/>
  <c r="N123" i="5"/>
  <c r="P106" i="5"/>
  <c r="J105" i="5"/>
  <c r="J104" i="5" s="1"/>
  <c r="H105" i="5"/>
  <c r="H104" i="5" s="1"/>
  <c r="N117" i="5" l="1"/>
  <c r="P123" i="5"/>
  <c r="L105" i="5"/>
  <c r="L104" i="5" s="1"/>
  <c r="N105" i="5"/>
  <c r="L337" i="5"/>
  <c r="P337" i="5" s="1"/>
  <c r="J336" i="5"/>
  <c r="H336" i="5"/>
  <c r="J188" i="5"/>
  <c r="J187" i="5" s="1"/>
  <c r="L189" i="5"/>
  <c r="P189" i="5" s="1"/>
  <c r="L186" i="5"/>
  <c r="P186" i="5" s="1"/>
  <c r="J185" i="5"/>
  <c r="J184" i="5" s="1"/>
  <c r="H188" i="5"/>
  <c r="H187" i="5" s="1"/>
  <c r="H185" i="5"/>
  <c r="H184" i="5" s="1"/>
  <c r="N104" i="5" l="1"/>
  <c r="P105" i="5"/>
  <c r="L188" i="5"/>
  <c r="L187" i="5" s="1"/>
  <c r="N188" i="5"/>
  <c r="L336" i="5"/>
  <c r="N336" i="5"/>
  <c r="P336" i="5" s="1"/>
  <c r="L185" i="5"/>
  <c r="L184" i="5" s="1"/>
  <c r="N185" i="5"/>
  <c r="L310" i="5"/>
  <c r="L307" i="5"/>
  <c r="L195" i="5"/>
  <c r="L192" i="5"/>
  <c r="N194" i="5" l="1"/>
  <c r="P195" i="5"/>
  <c r="N306" i="5"/>
  <c r="P307" i="5"/>
  <c r="N309" i="5"/>
  <c r="P310" i="5"/>
  <c r="N191" i="5"/>
  <c r="P192" i="5"/>
  <c r="N184" i="5"/>
  <c r="P184" i="5" s="1"/>
  <c r="P185" i="5"/>
  <c r="N187" i="5"/>
  <c r="P187" i="5" s="1"/>
  <c r="P188" i="5"/>
  <c r="N103" i="5"/>
  <c r="P104" i="5"/>
  <c r="L261" i="5"/>
  <c r="P261" i="5" s="1"/>
  <c r="J260" i="5"/>
  <c r="H260" i="5"/>
  <c r="L259" i="5"/>
  <c r="P259" i="5" s="1"/>
  <c r="J258" i="5"/>
  <c r="H258" i="5"/>
  <c r="L256" i="5"/>
  <c r="P256" i="5" s="1"/>
  <c r="J255" i="5"/>
  <c r="H255" i="5"/>
  <c r="L254" i="5"/>
  <c r="P254" i="5" s="1"/>
  <c r="J253" i="5"/>
  <c r="H253" i="5"/>
  <c r="L251" i="5"/>
  <c r="P251" i="5" s="1"/>
  <c r="J250" i="5"/>
  <c r="H250" i="5"/>
  <c r="L249" i="5"/>
  <c r="P249" i="5" s="1"/>
  <c r="J248" i="5"/>
  <c r="H248" i="5"/>
  <c r="L246" i="5"/>
  <c r="P246" i="5" s="1"/>
  <c r="J245" i="5"/>
  <c r="H245" i="5"/>
  <c r="L244" i="5"/>
  <c r="P244" i="5" s="1"/>
  <c r="J243" i="5"/>
  <c r="H243" i="5"/>
  <c r="L194" i="5"/>
  <c r="L193" i="5" s="1"/>
  <c r="J194" i="5"/>
  <c r="J193" i="5" s="1"/>
  <c r="H194" i="5"/>
  <c r="H193" i="5" s="1"/>
  <c r="L191" i="5"/>
  <c r="L190" i="5" s="1"/>
  <c r="J191" i="5"/>
  <c r="J190" i="5" s="1"/>
  <c r="H191" i="5"/>
  <c r="H190" i="5" s="1"/>
  <c r="N190" i="5" l="1"/>
  <c r="P190" i="5" s="1"/>
  <c r="P191" i="5"/>
  <c r="N305" i="5"/>
  <c r="N308" i="5"/>
  <c r="N193" i="5"/>
  <c r="P193" i="5" s="1"/>
  <c r="P194" i="5"/>
  <c r="L250" i="5"/>
  <c r="N250" i="5"/>
  <c r="L248" i="5"/>
  <c r="N248" i="5"/>
  <c r="L245" i="5"/>
  <c r="N245" i="5"/>
  <c r="L255" i="5"/>
  <c r="N255" i="5"/>
  <c r="L260" i="5"/>
  <c r="N260" i="5"/>
  <c r="L258" i="5"/>
  <c r="N258" i="5"/>
  <c r="L243" i="5"/>
  <c r="N243" i="5"/>
  <c r="L253" i="5"/>
  <c r="L252" i="5" s="1"/>
  <c r="N253" i="5"/>
  <c r="J247" i="5"/>
  <c r="J257" i="5"/>
  <c r="J242" i="5"/>
  <c r="H247" i="5"/>
  <c r="L242" i="5"/>
  <c r="J252" i="5"/>
  <c r="H242" i="5"/>
  <c r="H257" i="5"/>
  <c r="H252" i="5"/>
  <c r="P243" i="5" l="1"/>
  <c r="P260" i="5"/>
  <c r="P245" i="5"/>
  <c r="P250" i="5"/>
  <c r="L257" i="5"/>
  <c r="L247" i="5"/>
  <c r="P253" i="5"/>
  <c r="P258" i="5"/>
  <c r="P255" i="5"/>
  <c r="P248" i="5"/>
  <c r="N252" i="5"/>
  <c r="P252" i="5" s="1"/>
  <c r="N247" i="5"/>
  <c r="N242" i="5"/>
  <c r="P242" i="5" s="1"/>
  <c r="N257" i="5"/>
  <c r="L89" i="5"/>
  <c r="P89" i="5" s="1"/>
  <c r="L91" i="5"/>
  <c r="P91" i="5" s="1"/>
  <c r="L410" i="5"/>
  <c r="L402" i="5"/>
  <c r="L397" i="5"/>
  <c r="L388" i="5"/>
  <c r="P388" i="5" s="1"/>
  <c r="L372" i="5"/>
  <c r="L369" i="5"/>
  <c r="L322" i="5"/>
  <c r="L277" i="5"/>
  <c r="L237" i="5"/>
  <c r="L228" i="5"/>
  <c r="L164" i="5"/>
  <c r="L137" i="5"/>
  <c r="L99" i="5"/>
  <c r="P99" i="5" s="1"/>
  <c r="L78" i="5"/>
  <c r="P257" i="5" l="1"/>
  <c r="P247" i="5"/>
  <c r="N77" i="5"/>
  <c r="P78" i="5"/>
  <c r="N321" i="5"/>
  <c r="P322" i="5"/>
  <c r="N227" i="5"/>
  <c r="P228" i="5"/>
  <c r="N396" i="5"/>
  <c r="P397" i="5"/>
  <c r="N136" i="5"/>
  <c r="P137" i="5"/>
  <c r="N236" i="5"/>
  <c r="P237" i="5"/>
  <c r="N368" i="5"/>
  <c r="P369" i="5"/>
  <c r="N401" i="5"/>
  <c r="P402" i="5"/>
  <c r="N163" i="5"/>
  <c r="P164" i="5"/>
  <c r="N296" i="5"/>
  <c r="P297" i="5"/>
  <c r="N74" i="5"/>
  <c r="P75" i="5"/>
  <c r="N144" i="5"/>
  <c r="P145" i="5"/>
  <c r="N276" i="5"/>
  <c r="P277" i="5"/>
  <c r="N371" i="5"/>
  <c r="P372" i="5"/>
  <c r="N409" i="5"/>
  <c r="P410" i="5"/>
  <c r="N88" i="5"/>
  <c r="M89" i="5"/>
  <c r="M88" i="5" s="1"/>
  <c r="M91" i="5"/>
  <c r="M90" i="5" s="1"/>
  <c r="M99" i="5"/>
  <c r="M98" i="5" s="1"/>
  <c r="M97" i="5" s="1"/>
  <c r="M96" i="5" s="1"/>
  <c r="M95" i="5" s="1"/>
  <c r="M94" i="5" s="1"/>
  <c r="M93" i="5" s="1"/>
  <c r="M92" i="5" s="1"/>
  <c r="L154" i="5"/>
  <c r="P154" i="5" s="1"/>
  <c r="J153" i="5"/>
  <c r="J152" i="5" s="1"/>
  <c r="H153" i="5"/>
  <c r="H152" i="5" s="1"/>
  <c r="H151" i="5" s="1"/>
  <c r="H150" i="5" s="1"/>
  <c r="L339" i="5"/>
  <c r="L346" i="5"/>
  <c r="M87" i="5" l="1"/>
  <c r="M86" i="5" s="1"/>
  <c r="M85" i="5" s="1"/>
  <c r="M84" i="5" s="1"/>
  <c r="M83" i="5" s="1"/>
  <c r="N345" i="5"/>
  <c r="P346" i="5"/>
  <c r="N143" i="5"/>
  <c r="N400" i="5"/>
  <c r="N235" i="5"/>
  <c r="N395" i="5"/>
  <c r="N320" i="5"/>
  <c r="N338" i="5"/>
  <c r="P339" i="5"/>
  <c r="N370" i="5"/>
  <c r="N295" i="5"/>
  <c r="N408" i="5"/>
  <c r="N73" i="5"/>
  <c r="N162" i="5"/>
  <c r="N367" i="5"/>
  <c r="N135" i="5"/>
  <c r="N226" i="5"/>
  <c r="N76" i="5"/>
  <c r="N90" i="5"/>
  <c r="O91" i="5"/>
  <c r="N98" i="5"/>
  <c r="O99" i="5"/>
  <c r="O154" i="5"/>
  <c r="N153" i="5"/>
  <c r="L153" i="5"/>
  <c r="L152" i="5" s="1"/>
  <c r="L151" i="5" s="1"/>
  <c r="L150" i="5" s="1"/>
  <c r="M154" i="5"/>
  <c r="M153" i="5" s="1"/>
  <c r="M152" i="5" s="1"/>
  <c r="M151" i="5" s="1"/>
  <c r="M150" i="5" s="1"/>
  <c r="M149" i="5" s="1"/>
  <c r="M421" i="5" s="1"/>
  <c r="J151" i="5"/>
  <c r="J150" i="5" s="1"/>
  <c r="J149" i="5" s="1"/>
  <c r="H149" i="5"/>
  <c r="N407" i="5" l="1"/>
  <c r="N225" i="5"/>
  <c r="N72" i="5"/>
  <c r="N291" i="5"/>
  <c r="N335" i="5"/>
  <c r="N394" i="5"/>
  <c r="N399" i="5"/>
  <c r="N152" i="5"/>
  <c r="P153" i="5"/>
  <c r="N231" i="5"/>
  <c r="N87" i="5"/>
  <c r="N366" i="5"/>
  <c r="N97" i="5"/>
  <c r="N128" i="5"/>
  <c r="N344" i="5"/>
  <c r="O98" i="5"/>
  <c r="O97" i="5" s="1"/>
  <c r="O96" i="5" s="1"/>
  <c r="O95" i="5" s="1"/>
  <c r="O94" i="5" s="1"/>
  <c r="O93" i="5" s="1"/>
  <c r="O92" i="5" s="1"/>
  <c r="O153" i="5"/>
  <c r="O152" i="5" s="1"/>
  <c r="O151" i="5" s="1"/>
  <c r="O150" i="5" s="1"/>
  <c r="O149" i="5" s="1"/>
  <c r="O90" i="5"/>
  <c r="O87" i="5" s="1"/>
  <c r="O86" i="5" s="1"/>
  <c r="O85" i="5" s="1"/>
  <c r="O84" i="5" s="1"/>
  <c r="O83" i="5" s="1"/>
  <c r="H290" i="5"/>
  <c r="L136" i="5"/>
  <c r="J136" i="5"/>
  <c r="J135" i="5" s="1"/>
  <c r="H136" i="5"/>
  <c r="H135" i="5" s="1"/>
  <c r="L48" i="5"/>
  <c r="P48" i="5" s="1"/>
  <c r="J47" i="5"/>
  <c r="J46" i="5" s="1"/>
  <c r="J45" i="5" s="1"/>
  <c r="H47" i="5"/>
  <c r="H46" i="5" s="1"/>
  <c r="H45" i="5" s="1"/>
  <c r="H44" i="5" s="1"/>
  <c r="L338" i="5"/>
  <c r="P338" i="5" s="1"/>
  <c r="J338" i="5"/>
  <c r="H338" i="5"/>
  <c r="L313" i="5"/>
  <c r="P313" i="5" s="1"/>
  <c r="J312" i="5"/>
  <c r="J311" i="5" s="1"/>
  <c r="H312" i="5"/>
  <c r="H311" i="5" s="1"/>
  <c r="N343" i="5" l="1"/>
  <c r="N230" i="5"/>
  <c r="N398" i="5"/>
  <c r="L135" i="5"/>
  <c r="P135" i="5" s="1"/>
  <c r="P136" i="5"/>
  <c r="N96" i="5"/>
  <c r="N86" i="5"/>
  <c r="N71" i="5"/>
  <c r="N334" i="5"/>
  <c r="N116" i="5"/>
  <c r="N151" i="5"/>
  <c r="P152" i="5"/>
  <c r="N393" i="5"/>
  <c r="N224" i="5"/>
  <c r="N406" i="5"/>
  <c r="L312" i="5"/>
  <c r="L311" i="5" s="1"/>
  <c r="N312" i="5"/>
  <c r="O421" i="5"/>
  <c r="L47" i="5"/>
  <c r="L46" i="5" s="1"/>
  <c r="L45" i="5" s="1"/>
  <c r="L44" i="5" s="1"/>
  <c r="L43" i="5" s="1"/>
  <c r="N47" i="5"/>
  <c r="H335" i="5"/>
  <c r="H334" i="5" s="1"/>
  <c r="J335" i="5"/>
  <c r="J334" i="5" s="1"/>
  <c r="J333" i="5" s="1"/>
  <c r="L335" i="5"/>
  <c r="L334" i="5" s="1"/>
  <c r="L333" i="5" s="1"/>
  <c r="L332" i="5" s="1"/>
  <c r="J44" i="5"/>
  <c r="J43" i="5" s="1"/>
  <c r="H43" i="5"/>
  <c r="N333" i="5" l="1"/>
  <c r="P334" i="5"/>
  <c r="N85" i="5"/>
  <c r="N229" i="5"/>
  <c r="N223" i="5" s="1"/>
  <c r="N311" i="5"/>
  <c r="P312" i="5"/>
  <c r="N392" i="5"/>
  <c r="N46" i="5"/>
  <c r="P47" i="5"/>
  <c r="N115" i="5"/>
  <c r="N95" i="5"/>
  <c r="N405" i="5"/>
  <c r="N150" i="5"/>
  <c r="P150" i="5" s="1"/>
  <c r="P151" i="5"/>
  <c r="P335" i="5"/>
  <c r="N342" i="5"/>
  <c r="L216" i="5"/>
  <c r="P216" i="5" s="1"/>
  <c r="J215" i="5"/>
  <c r="H215" i="5"/>
  <c r="L220" i="5"/>
  <c r="J220" i="5"/>
  <c r="J219" i="5" s="1"/>
  <c r="H220" i="5"/>
  <c r="H219" i="5" s="1"/>
  <c r="L217" i="5"/>
  <c r="J217" i="5"/>
  <c r="J214" i="5" s="1"/>
  <c r="H217" i="5"/>
  <c r="L219" i="5" l="1"/>
  <c r="P219" i="5" s="1"/>
  <c r="P220" i="5"/>
  <c r="N84" i="5"/>
  <c r="L214" i="5"/>
  <c r="P214" i="5" s="1"/>
  <c r="P217" i="5"/>
  <c r="N404" i="5"/>
  <c r="N114" i="5"/>
  <c r="N45" i="5"/>
  <c r="P46" i="5"/>
  <c r="N341" i="5"/>
  <c r="N94" i="5"/>
  <c r="N304" i="5"/>
  <c r="P311" i="5"/>
  <c r="N332" i="5"/>
  <c r="P332" i="5" s="1"/>
  <c r="P333" i="5"/>
  <c r="L215" i="5"/>
  <c r="N215" i="5"/>
  <c r="H214" i="5"/>
  <c r="N403" i="5" l="1"/>
  <c r="N83" i="5"/>
  <c r="N340" i="5"/>
  <c r="P215" i="5"/>
  <c r="N93" i="5"/>
  <c r="N44" i="5"/>
  <c r="P45" i="5"/>
  <c r="L177" i="5"/>
  <c r="P177" i="5" s="1"/>
  <c r="L174" i="5"/>
  <c r="P174" i="5" s="1"/>
  <c r="L180" i="5"/>
  <c r="P180" i="5" s="1"/>
  <c r="J179" i="5"/>
  <c r="J178" i="5" s="1"/>
  <c r="H179" i="5"/>
  <c r="H178" i="5" s="1"/>
  <c r="J176" i="5"/>
  <c r="J175" i="5" s="1"/>
  <c r="H176" i="5"/>
  <c r="H175" i="5" s="1"/>
  <c r="J173" i="5"/>
  <c r="J172" i="5" s="1"/>
  <c r="H173" i="5"/>
  <c r="H172" i="5" s="1"/>
  <c r="N43" i="5" l="1"/>
  <c r="P43" i="5" s="1"/>
  <c r="P44" i="5"/>
  <c r="L179" i="5"/>
  <c r="L178" i="5" s="1"/>
  <c r="N179" i="5"/>
  <c r="L173" i="5"/>
  <c r="L172" i="5" s="1"/>
  <c r="N173" i="5"/>
  <c r="L176" i="5"/>
  <c r="L175" i="5" s="1"/>
  <c r="L171" i="5" s="1"/>
  <c r="L170" i="5" s="1"/>
  <c r="L169" i="5" s="1"/>
  <c r="N176" i="5"/>
  <c r="J171" i="5"/>
  <c r="J170" i="5" s="1"/>
  <c r="J169" i="5" s="1"/>
  <c r="H171" i="5"/>
  <c r="N175" i="5" l="1"/>
  <c r="P175" i="5" s="1"/>
  <c r="P176" i="5"/>
  <c r="N178" i="5"/>
  <c r="P178" i="5" s="1"/>
  <c r="P179" i="5"/>
  <c r="N172" i="5"/>
  <c r="P172" i="5" s="1"/>
  <c r="P173" i="5"/>
  <c r="H170" i="5"/>
  <c r="H169" i="5" s="1"/>
  <c r="N171" i="5" l="1"/>
  <c r="L420" i="5"/>
  <c r="L418" i="5"/>
  <c r="L387" i="5"/>
  <c r="L383" i="5"/>
  <c r="L376" i="5"/>
  <c r="L365" i="5"/>
  <c r="L363" i="5"/>
  <c r="L329" i="5"/>
  <c r="L303" i="5"/>
  <c r="L269" i="5"/>
  <c r="P269" i="5" s="1"/>
  <c r="J268" i="5"/>
  <c r="H268" i="5"/>
  <c r="L264" i="5"/>
  <c r="P264" i="5" s="1"/>
  <c r="J263" i="5"/>
  <c r="H263" i="5"/>
  <c r="L266" i="5"/>
  <c r="L271" i="5"/>
  <c r="L279" i="5"/>
  <c r="L204" i="5"/>
  <c r="L148" i="5"/>
  <c r="L113" i="5"/>
  <c r="L26" i="5"/>
  <c r="N386" i="5" l="1"/>
  <c r="P387" i="5"/>
  <c r="N364" i="5"/>
  <c r="P365" i="5"/>
  <c r="N417" i="5"/>
  <c r="P418" i="5"/>
  <c r="N25" i="5"/>
  <c r="P26" i="5"/>
  <c r="N112" i="5"/>
  <c r="P113" i="5"/>
  <c r="N270" i="5"/>
  <c r="P271" i="5"/>
  <c r="N302" i="5"/>
  <c r="P303" i="5"/>
  <c r="N375" i="5"/>
  <c r="P376" i="5"/>
  <c r="N419" i="5"/>
  <c r="P420" i="5"/>
  <c r="N203" i="5"/>
  <c r="P204" i="5"/>
  <c r="N362" i="5"/>
  <c r="P363" i="5"/>
  <c r="N278" i="5"/>
  <c r="P279" i="5"/>
  <c r="N147" i="5"/>
  <c r="P148" i="5"/>
  <c r="N265" i="5"/>
  <c r="P266" i="5"/>
  <c r="N328" i="5"/>
  <c r="P329" i="5"/>
  <c r="N382" i="5"/>
  <c r="P383" i="5"/>
  <c r="N170" i="5"/>
  <c r="P171" i="5"/>
  <c r="L268" i="5"/>
  <c r="N268" i="5"/>
  <c r="L263" i="5"/>
  <c r="N263" i="5"/>
  <c r="L161" i="5"/>
  <c r="P161" i="5" s="1"/>
  <c r="L325" i="5"/>
  <c r="P325" i="5" s="1"/>
  <c r="J324" i="5"/>
  <c r="J323" i="5" s="1"/>
  <c r="H324" i="5"/>
  <c r="H323" i="5" s="1"/>
  <c r="L290" i="5"/>
  <c r="L284" i="5"/>
  <c r="L282" i="5"/>
  <c r="L167" i="5"/>
  <c r="J112" i="5"/>
  <c r="L67" i="5"/>
  <c r="N416" i="5" l="1"/>
  <c r="N361" i="5"/>
  <c r="N166" i="5"/>
  <c r="P167" i="5"/>
  <c r="N262" i="5"/>
  <c r="P263" i="5"/>
  <c r="N281" i="5"/>
  <c r="P282" i="5"/>
  <c r="N415" i="5"/>
  <c r="N275" i="5"/>
  <c r="N202" i="5"/>
  <c r="N267" i="5"/>
  <c r="P268" i="5"/>
  <c r="N360" i="5"/>
  <c r="N65" i="5"/>
  <c r="P67" i="5"/>
  <c r="N283" i="5"/>
  <c r="P284" i="5"/>
  <c r="N289" i="5"/>
  <c r="P290" i="5"/>
  <c r="N169" i="5"/>
  <c r="P169" i="5" s="1"/>
  <c r="P170" i="5"/>
  <c r="N327" i="5"/>
  <c r="N146" i="5"/>
  <c r="N301" i="5"/>
  <c r="N111" i="5"/>
  <c r="L149" i="5"/>
  <c r="L324" i="5"/>
  <c r="L323" i="5" s="1"/>
  <c r="N324" i="5"/>
  <c r="L55" i="5"/>
  <c r="P55" i="5" s="1"/>
  <c r="L42" i="5"/>
  <c r="P42" i="5" s="1"/>
  <c r="L36" i="5"/>
  <c r="P36" i="5" s="1"/>
  <c r="L35" i="5"/>
  <c r="P35" i="5" s="1"/>
  <c r="L28" i="5"/>
  <c r="P28" i="5" s="1"/>
  <c r="L24" i="5"/>
  <c r="P24" i="5" s="1"/>
  <c r="L17" i="5"/>
  <c r="P17" i="5" s="1"/>
  <c r="L25" i="5"/>
  <c r="P25" i="5" s="1"/>
  <c r="L30" i="5"/>
  <c r="P30" i="5" s="1"/>
  <c r="L32" i="5"/>
  <c r="P32" i="5" s="1"/>
  <c r="L65" i="5"/>
  <c r="L69" i="5"/>
  <c r="L74" i="5"/>
  <c r="L77" i="5"/>
  <c r="L81" i="5"/>
  <c r="L88" i="5"/>
  <c r="P88" i="5" s="1"/>
  <c r="L90" i="5"/>
  <c r="P90" i="5" s="1"/>
  <c r="L98" i="5"/>
  <c r="L108" i="5"/>
  <c r="L112" i="5"/>
  <c r="L111" i="5" s="1"/>
  <c r="L110" i="5" s="1"/>
  <c r="L121" i="5"/>
  <c r="L130" i="5"/>
  <c r="L133" i="5"/>
  <c r="L144" i="5"/>
  <c r="L147" i="5"/>
  <c r="L146" i="5" s="1"/>
  <c r="L160" i="5"/>
  <c r="L159" i="5" s="1"/>
  <c r="L163" i="5"/>
  <c r="L166" i="5"/>
  <c r="L165" i="5" s="1"/>
  <c r="L203" i="5"/>
  <c r="L202" i="5" s="1"/>
  <c r="L201" i="5" s="1"/>
  <c r="L200" i="5" s="1"/>
  <c r="L199" i="5" s="1"/>
  <c r="L209" i="5"/>
  <c r="L212" i="5"/>
  <c r="L227" i="5"/>
  <c r="L233" i="5"/>
  <c r="L236" i="5"/>
  <c r="L273" i="5"/>
  <c r="L276" i="5"/>
  <c r="P276" i="5" s="1"/>
  <c r="L281" i="5"/>
  <c r="L283" i="5"/>
  <c r="L278" i="5"/>
  <c r="P278" i="5" s="1"/>
  <c r="L270" i="5"/>
  <c r="L267" i="5" s="1"/>
  <c r="L265" i="5"/>
  <c r="L262" i="5" s="1"/>
  <c r="L289" i="5"/>
  <c r="L288" i="5" s="1"/>
  <c r="L287" i="5" s="1"/>
  <c r="L293" i="5"/>
  <c r="L296" i="5"/>
  <c r="P296" i="5" s="1"/>
  <c r="L298" i="5"/>
  <c r="P298" i="5" s="1"/>
  <c r="L302" i="5"/>
  <c r="L301" i="5" s="1"/>
  <c r="L300" i="5" s="1"/>
  <c r="L318" i="5"/>
  <c r="L321" i="5"/>
  <c r="L328" i="5"/>
  <c r="P328" i="5" s="1"/>
  <c r="L345" i="5"/>
  <c r="L351" i="5"/>
  <c r="L354" i="5"/>
  <c r="L306" i="5"/>
  <c r="L309" i="5"/>
  <c r="L362" i="5"/>
  <c r="P362" i="5" s="1"/>
  <c r="L364" i="5"/>
  <c r="P364" i="5" s="1"/>
  <c r="L368" i="5"/>
  <c r="L371" i="5"/>
  <c r="L375" i="5"/>
  <c r="P375" i="5" s="1"/>
  <c r="L382" i="5"/>
  <c r="P382" i="5" s="1"/>
  <c r="L386" i="5"/>
  <c r="P386" i="5" s="1"/>
  <c r="L390" i="5"/>
  <c r="L396" i="5"/>
  <c r="L401" i="5"/>
  <c r="L409" i="5"/>
  <c r="L417" i="5"/>
  <c r="P417" i="5" s="1"/>
  <c r="L419" i="5"/>
  <c r="P419" i="5" s="1"/>
  <c r="J15" i="5"/>
  <c r="J14" i="5" s="1"/>
  <c r="J13" i="5" s="1"/>
  <c r="J12" i="5" s="1"/>
  <c r="J11" i="5" s="1"/>
  <c r="J16" i="5"/>
  <c r="J23" i="5"/>
  <c r="J25" i="5"/>
  <c r="J27" i="5"/>
  <c r="J30" i="5"/>
  <c r="J32" i="5"/>
  <c r="J34" i="5"/>
  <c r="J41" i="5"/>
  <c r="J40" i="5" s="1"/>
  <c r="J39" i="5" s="1"/>
  <c r="J38" i="5" s="1"/>
  <c r="J37" i="5" s="1"/>
  <c r="J54" i="5"/>
  <c r="J53" i="5" s="1"/>
  <c r="J52" i="5" s="1"/>
  <c r="J51" i="5" s="1"/>
  <c r="J50" i="5" s="1"/>
  <c r="J49" i="5" s="1"/>
  <c r="J61" i="5"/>
  <c r="J63" i="5"/>
  <c r="J65" i="5"/>
  <c r="J69" i="5"/>
  <c r="J68" i="5" s="1"/>
  <c r="J74" i="5"/>
  <c r="J73" i="5" s="1"/>
  <c r="J77" i="5"/>
  <c r="J76" i="5" s="1"/>
  <c r="J81" i="5"/>
  <c r="J80" i="5" s="1"/>
  <c r="J79" i="5" s="1"/>
  <c r="J88" i="5"/>
  <c r="J90" i="5"/>
  <c r="J98" i="5"/>
  <c r="J97" i="5" s="1"/>
  <c r="J96" i="5" s="1"/>
  <c r="J95" i="5" s="1"/>
  <c r="J94" i="5" s="1"/>
  <c r="J93" i="5" s="1"/>
  <c r="J108" i="5"/>
  <c r="J107" i="5" s="1"/>
  <c r="J103" i="5" s="1"/>
  <c r="J111" i="5"/>
  <c r="J110" i="5" s="1"/>
  <c r="J121" i="5"/>
  <c r="J118" i="5" s="1"/>
  <c r="J117" i="5" s="1"/>
  <c r="J130" i="5"/>
  <c r="J129" i="5" s="1"/>
  <c r="J133" i="5"/>
  <c r="J132" i="5" s="1"/>
  <c r="J144" i="5"/>
  <c r="J143" i="5" s="1"/>
  <c r="J147" i="5"/>
  <c r="J146" i="5" s="1"/>
  <c r="J160" i="5"/>
  <c r="J159" i="5" s="1"/>
  <c r="J163" i="5"/>
  <c r="J162" i="5" s="1"/>
  <c r="J166" i="5"/>
  <c r="J165" i="5" s="1"/>
  <c r="J197" i="5"/>
  <c r="J196" i="5" s="1"/>
  <c r="J183" i="5" s="1"/>
  <c r="J203" i="5"/>
  <c r="J202" i="5" s="1"/>
  <c r="J201" i="5" s="1"/>
  <c r="J200" i="5" s="1"/>
  <c r="J199" i="5" s="1"/>
  <c r="J209" i="5"/>
  <c r="J208" i="5" s="1"/>
  <c r="J212" i="5"/>
  <c r="J211" i="5" s="1"/>
  <c r="J227" i="5"/>
  <c r="J226" i="5" s="1"/>
  <c r="J225" i="5" s="1"/>
  <c r="J224" i="5" s="1"/>
  <c r="J233" i="5"/>
  <c r="J232" i="5" s="1"/>
  <c r="J236" i="5"/>
  <c r="J235" i="5" s="1"/>
  <c r="J273" i="5"/>
  <c r="J272" i="5" s="1"/>
  <c r="J276" i="5"/>
  <c r="J281" i="5"/>
  <c r="J283" i="5"/>
  <c r="J278" i="5"/>
  <c r="J270" i="5"/>
  <c r="J267" i="5" s="1"/>
  <c r="J265" i="5"/>
  <c r="J262" i="5" s="1"/>
  <c r="J289" i="5"/>
  <c r="J288" i="5" s="1"/>
  <c r="J287" i="5" s="1"/>
  <c r="J293" i="5"/>
  <c r="J292" i="5" s="1"/>
  <c r="J296" i="5"/>
  <c r="J298" i="5"/>
  <c r="J302" i="5"/>
  <c r="J301" i="5" s="1"/>
  <c r="J300" i="5" s="1"/>
  <c r="J318" i="5"/>
  <c r="J317" i="5" s="1"/>
  <c r="J321" i="5"/>
  <c r="J320" i="5" s="1"/>
  <c r="J328" i="5"/>
  <c r="J345" i="5"/>
  <c r="J344" i="5" s="1"/>
  <c r="J351" i="5"/>
  <c r="J350" i="5" s="1"/>
  <c r="J354" i="5"/>
  <c r="J353" i="5" s="1"/>
  <c r="J306" i="5"/>
  <c r="J305" i="5" s="1"/>
  <c r="J309" i="5"/>
  <c r="J308" i="5" s="1"/>
  <c r="J362" i="5"/>
  <c r="J364" i="5"/>
  <c r="J368" i="5"/>
  <c r="J367" i="5" s="1"/>
  <c r="J371" i="5"/>
  <c r="J370" i="5" s="1"/>
  <c r="J375" i="5"/>
  <c r="J377" i="5"/>
  <c r="J382" i="5"/>
  <c r="J384" i="5"/>
  <c r="J386" i="5"/>
  <c r="J390" i="5"/>
  <c r="J389" i="5" s="1"/>
  <c r="J396" i="5"/>
  <c r="J395" i="5" s="1"/>
  <c r="J394" i="5" s="1"/>
  <c r="J393" i="5" s="1"/>
  <c r="J401" i="5"/>
  <c r="J400" i="5" s="1"/>
  <c r="J399" i="5" s="1"/>
  <c r="J398" i="5" s="1"/>
  <c r="J409" i="5"/>
  <c r="J408" i="5" s="1"/>
  <c r="J407" i="5" s="1"/>
  <c r="J406" i="5" s="1"/>
  <c r="J405" i="5" s="1"/>
  <c r="J404" i="5" s="1"/>
  <c r="J403" i="5" s="1"/>
  <c r="J417" i="5"/>
  <c r="J419" i="5"/>
  <c r="N280" i="5" l="1"/>
  <c r="P112" i="5"/>
  <c r="P270" i="5"/>
  <c r="L305" i="5"/>
  <c r="P305" i="5" s="1"/>
  <c r="P306" i="5"/>
  <c r="L400" i="5"/>
  <c r="P401" i="5"/>
  <c r="L353" i="5"/>
  <c r="P353" i="5" s="1"/>
  <c r="P354" i="5"/>
  <c r="L320" i="5"/>
  <c r="P320" i="5" s="1"/>
  <c r="P321" i="5"/>
  <c r="L226" i="5"/>
  <c r="P227" i="5"/>
  <c r="L143" i="5"/>
  <c r="P143" i="5" s="1"/>
  <c r="P144" i="5"/>
  <c r="L68" i="5"/>
  <c r="P68" i="5" s="1"/>
  <c r="P69" i="5"/>
  <c r="N323" i="5"/>
  <c r="P324" i="5"/>
  <c r="N110" i="5"/>
  <c r="P111" i="5"/>
  <c r="N326" i="5"/>
  <c r="N288" i="5"/>
  <c r="P289" i="5"/>
  <c r="P65" i="5"/>
  <c r="P267" i="5"/>
  <c r="N414" i="5"/>
  <c r="P262" i="5"/>
  <c r="L408" i="5"/>
  <c r="P409" i="5"/>
  <c r="L367" i="5"/>
  <c r="P367" i="5" s="1"/>
  <c r="P368" i="5"/>
  <c r="L232" i="5"/>
  <c r="P232" i="5" s="1"/>
  <c r="P233" i="5"/>
  <c r="L118" i="5"/>
  <c r="P121" i="5"/>
  <c r="L395" i="5"/>
  <c r="P396" i="5"/>
  <c r="L350" i="5"/>
  <c r="P350" i="5" s="1"/>
  <c r="P351" i="5"/>
  <c r="L317" i="5"/>
  <c r="P317" i="5" s="1"/>
  <c r="P318" i="5"/>
  <c r="L292" i="5"/>
  <c r="P292" i="5" s="1"/>
  <c r="P293" i="5"/>
  <c r="L272" i="5"/>
  <c r="P272" i="5" s="1"/>
  <c r="P273" i="5"/>
  <c r="L211" i="5"/>
  <c r="P211" i="5" s="1"/>
  <c r="P212" i="5"/>
  <c r="L162" i="5"/>
  <c r="P162" i="5" s="1"/>
  <c r="P163" i="5"/>
  <c r="L132" i="5"/>
  <c r="P132" i="5" s="1"/>
  <c r="P133" i="5"/>
  <c r="L107" i="5"/>
  <c r="P108" i="5"/>
  <c r="L80" i="5"/>
  <c r="P81" i="5"/>
  <c r="P302" i="5"/>
  <c r="P147" i="5"/>
  <c r="P203" i="5"/>
  <c r="P265" i="5"/>
  <c r="L73" i="5"/>
  <c r="P73" i="5" s="1"/>
  <c r="P74" i="5"/>
  <c r="L389" i="5"/>
  <c r="P389" i="5" s="1"/>
  <c r="P390" i="5"/>
  <c r="L370" i="5"/>
  <c r="P370" i="5" s="1"/>
  <c r="P371" i="5"/>
  <c r="L308" i="5"/>
  <c r="P308" i="5" s="1"/>
  <c r="P309" i="5"/>
  <c r="L344" i="5"/>
  <c r="P345" i="5"/>
  <c r="L235" i="5"/>
  <c r="P235" i="5" s="1"/>
  <c r="P236" i="5"/>
  <c r="L208" i="5"/>
  <c r="P208" i="5" s="1"/>
  <c r="P209" i="5"/>
  <c r="L129" i="5"/>
  <c r="P129" i="5" s="1"/>
  <c r="P130" i="5"/>
  <c r="L97" i="5"/>
  <c r="P98" i="5"/>
  <c r="L76" i="5"/>
  <c r="P76" i="5" s="1"/>
  <c r="P77" i="5"/>
  <c r="N241" i="5"/>
  <c r="N300" i="5"/>
  <c r="P300" i="5" s="1"/>
  <c r="P301" i="5"/>
  <c r="N142" i="5"/>
  <c r="P146" i="5"/>
  <c r="P283" i="5"/>
  <c r="N201" i="5"/>
  <c r="P202" i="5"/>
  <c r="P281" i="5"/>
  <c r="N165" i="5"/>
  <c r="P165" i="5" s="1"/>
  <c r="P166" i="5"/>
  <c r="L61" i="5"/>
  <c r="N61" i="5"/>
  <c r="L15" i="5"/>
  <c r="L14" i="5" s="1"/>
  <c r="L13" i="5" s="1"/>
  <c r="L12" i="5" s="1"/>
  <c r="L11" i="5" s="1"/>
  <c r="N34" i="5"/>
  <c r="N160" i="5"/>
  <c r="N149" i="5"/>
  <c r="P149" i="5" s="1"/>
  <c r="L23" i="5"/>
  <c r="N23" i="5"/>
  <c r="L41" i="5"/>
  <c r="L40" i="5" s="1"/>
  <c r="L39" i="5" s="1"/>
  <c r="L38" i="5" s="1"/>
  <c r="L37" i="5" s="1"/>
  <c r="N41" i="5"/>
  <c r="L27" i="5"/>
  <c r="N27" i="5"/>
  <c r="L54" i="5"/>
  <c r="L53" i="5" s="1"/>
  <c r="L52" i="5" s="1"/>
  <c r="L51" i="5" s="1"/>
  <c r="L50" i="5" s="1"/>
  <c r="L49" i="5" s="1"/>
  <c r="N54" i="5"/>
  <c r="L327" i="5"/>
  <c r="L326" i="5" s="1"/>
  <c r="J327" i="5"/>
  <c r="J326" i="5" s="1"/>
  <c r="J304" i="5"/>
  <c r="J182" i="5"/>
  <c r="J181" i="5" s="1"/>
  <c r="J168" i="5" s="1"/>
  <c r="L275" i="5"/>
  <c r="P275" i="5" s="1"/>
  <c r="J72" i="5"/>
  <c r="J71" i="5" s="1"/>
  <c r="J275" i="5"/>
  <c r="J128" i="5"/>
  <c r="L16" i="5"/>
  <c r="L34" i="5"/>
  <c r="L29" i="5" s="1"/>
  <c r="J361" i="5"/>
  <c r="J316" i="5"/>
  <c r="L87" i="5"/>
  <c r="J280" i="5"/>
  <c r="L295" i="5"/>
  <c r="J60" i="5"/>
  <c r="J59" i="5" s="1"/>
  <c r="J58" i="5" s="1"/>
  <c r="J57" i="5" s="1"/>
  <c r="J22" i="5"/>
  <c r="J416" i="5"/>
  <c r="J415" i="5" s="1"/>
  <c r="J414" i="5" s="1"/>
  <c r="J413" i="5" s="1"/>
  <c r="J412" i="5" s="1"/>
  <c r="J411" i="5" s="1"/>
  <c r="J295" i="5"/>
  <c r="J291" i="5" s="1"/>
  <c r="J87" i="5"/>
  <c r="J86" i="5" s="1"/>
  <c r="J85" i="5" s="1"/>
  <c r="J84" i="5" s="1"/>
  <c r="J83" i="5" s="1"/>
  <c r="J29" i="5"/>
  <c r="L416" i="5"/>
  <c r="L361" i="5"/>
  <c r="P361" i="5" s="1"/>
  <c r="L280" i="5"/>
  <c r="P280" i="5" s="1"/>
  <c r="L158" i="5"/>
  <c r="L157" i="5" s="1"/>
  <c r="L156" i="5" s="1"/>
  <c r="L155" i="5" s="1"/>
  <c r="J392" i="5"/>
  <c r="J381" i="5"/>
  <c r="J380" i="5" s="1"/>
  <c r="J379" i="5" s="1"/>
  <c r="J374" i="5"/>
  <c r="J373" i="5" s="1"/>
  <c r="J366" i="5"/>
  <c r="J343" i="5"/>
  <c r="J342" i="5" s="1"/>
  <c r="J341" i="5" s="1"/>
  <c r="J340" i="5" s="1"/>
  <c r="J332" i="5" s="1"/>
  <c r="J231" i="5"/>
  <c r="J230" i="5" s="1"/>
  <c r="J229" i="5" s="1"/>
  <c r="J223" i="5" s="1"/>
  <c r="J207" i="5"/>
  <c r="J206" i="5" s="1"/>
  <c r="J205" i="5" s="1"/>
  <c r="J102" i="5"/>
  <c r="J101" i="5" s="1"/>
  <c r="J100" i="5" s="1"/>
  <c r="J158" i="5"/>
  <c r="J157" i="5" s="1"/>
  <c r="J156" i="5" s="1"/>
  <c r="J155" i="5" s="1"/>
  <c r="J142" i="5"/>
  <c r="J141" i="5" s="1"/>
  <c r="J140" i="5" s="1"/>
  <c r="J139" i="5" s="1"/>
  <c r="L385" i="5"/>
  <c r="P385" i="5" s="1"/>
  <c r="L378" i="5"/>
  <c r="P378" i="5" s="1"/>
  <c r="L198" i="5"/>
  <c r="P198" i="5" s="1"/>
  <c r="L142" i="5" l="1"/>
  <c r="L141" i="5" s="1"/>
  <c r="L140" i="5" s="1"/>
  <c r="L139" i="5" s="1"/>
  <c r="L128" i="5"/>
  <c r="P128" i="5" s="1"/>
  <c r="P27" i="5"/>
  <c r="L207" i="5"/>
  <c r="L206" i="5" s="1"/>
  <c r="L316" i="5"/>
  <c r="L315" i="5" s="1"/>
  <c r="L314" i="5" s="1"/>
  <c r="L366" i="5"/>
  <c r="P366" i="5" s="1"/>
  <c r="P326" i="5"/>
  <c r="L117" i="5"/>
  <c r="P117" i="5" s="1"/>
  <c r="P118" i="5"/>
  <c r="L86" i="5"/>
  <c r="P87" i="5"/>
  <c r="L72" i="5"/>
  <c r="L304" i="5"/>
  <c r="P304" i="5" s="1"/>
  <c r="N40" i="5"/>
  <c r="P41" i="5"/>
  <c r="P61" i="5"/>
  <c r="N413" i="5"/>
  <c r="N316" i="5"/>
  <c r="P323" i="5"/>
  <c r="L399" i="5"/>
  <c r="P400" i="5"/>
  <c r="N159" i="5"/>
  <c r="P160" i="5"/>
  <c r="N240" i="5"/>
  <c r="L96" i="5"/>
  <c r="P97" i="5"/>
  <c r="L343" i="5"/>
  <c r="P344" i="5"/>
  <c r="L103" i="5"/>
  <c r="P107" i="5"/>
  <c r="L394" i="5"/>
  <c r="P395" i="5"/>
  <c r="L407" i="5"/>
  <c r="P408" i="5"/>
  <c r="N287" i="5"/>
  <c r="P288" i="5"/>
  <c r="N102" i="5"/>
  <c r="P110" i="5"/>
  <c r="N53" i="5"/>
  <c r="P54" i="5"/>
  <c r="L79" i="5"/>
  <c r="P79" i="5" s="1"/>
  <c r="P80" i="5"/>
  <c r="L415" i="5"/>
  <c r="P416" i="5"/>
  <c r="L291" i="5"/>
  <c r="P291" i="5" s="1"/>
  <c r="P295" i="5"/>
  <c r="L231" i="5"/>
  <c r="P23" i="5"/>
  <c r="N29" i="5"/>
  <c r="P29" i="5" s="1"/>
  <c r="P34" i="5"/>
  <c r="N200" i="5"/>
  <c r="P201" i="5"/>
  <c r="N141" i="5"/>
  <c r="P142" i="5"/>
  <c r="P327" i="5"/>
  <c r="L225" i="5"/>
  <c r="P226" i="5"/>
  <c r="L22" i="5"/>
  <c r="L21" i="5" s="1"/>
  <c r="L20" i="5" s="1"/>
  <c r="L19" i="5" s="1"/>
  <c r="L18" i="5" s="1"/>
  <c r="L384" i="5"/>
  <c r="L381" i="5" s="1"/>
  <c r="L380" i="5" s="1"/>
  <c r="L379" i="5" s="1"/>
  <c r="N384" i="5"/>
  <c r="L197" i="5"/>
  <c r="L196" i="5" s="1"/>
  <c r="L183" i="5" s="1"/>
  <c r="L182" i="5" s="1"/>
  <c r="L181" i="5" s="1"/>
  <c r="L168" i="5" s="1"/>
  <c r="N197" i="5"/>
  <c r="N15" i="5"/>
  <c r="N16" i="5"/>
  <c r="P16" i="5" s="1"/>
  <c r="L63" i="5"/>
  <c r="L60" i="5" s="1"/>
  <c r="L59" i="5" s="1"/>
  <c r="L58" i="5" s="1"/>
  <c r="L57" i="5" s="1"/>
  <c r="N63" i="5"/>
  <c r="L377" i="5"/>
  <c r="L374" i="5" s="1"/>
  <c r="L373" i="5" s="1"/>
  <c r="N377" i="5"/>
  <c r="N22" i="5"/>
  <c r="J286" i="5"/>
  <c r="J315" i="5"/>
  <c r="J314" i="5" s="1"/>
  <c r="J360" i="5"/>
  <c r="J359" i="5" s="1"/>
  <c r="J358" i="5" s="1"/>
  <c r="J357" i="5" s="1"/>
  <c r="J356" i="5" s="1"/>
  <c r="J241" i="5"/>
  <c r="J240" i="5" s="1"/>
  <c r="J239" i="5" s="1"/>
  <c r="J238" i="5" s="1"/>
  <c r="L241" i="5"/>
  <c r="L240" i="5" s="1"/>
  <c r="L239" i="5" s="1"/>
  <c r="L238" i="5" s="1"/>
  <c r="J56" i="5"/>
  <c r="J138" i="5"/>
  <c r="J116" i="5"/>
  <c r="J115" i="5" s="1"/>
  <c r="J114" i="5" s="1"/>
  <c r="J92" i="5" s="1"/>
  <c r="J21" i="5"/>
  <c r="J20" i="5" s="1"/>
  <c r="J19" i="5" s="1"/>
  <c r="J18" i="5" s="1"/>
  <c r="H321" i="5"/>
  <c r="H320" i="5" s="1"/>
  <c r="H318" i="5"/>
  <c r="H317" i="5" s="1"/>
  <c r="P207" i="5" l="1"/>
  <c r="L286" i="5"/>
  <c r="L360" i="5"/>
  <c r="P360" i="5" s="1"/>
  <c r="L116" i="5"/>
  <c r="P116" i="5" s="1"/>
  <c r="L230" i="5"/>
  <c r="P231" i="5"/>
  <c r="L414" i="5"/>
  <c r="P415" i="5"/>
  <c r="N52" i="5"/>
  <c r="P53" i="5"/>
  <c r="N101" i="5"/>
  <c r="L406" i="5"/>
  <c r="P407" i="5"/>
  <c r="P103" i="5"/>
  <c r="L102" i="5"/>
  <c r="L101" i="5" s="1"/>
  <c r="L100" i="5" s="1"/>
  <c r="L95" i="5"/>
  <c r="P96" i="5"/>
  <c r="N158" i="5"/>
  <c r="P159" i="5"/>
  <c r="N315" i="5"/>
  <c r="P316" i="5"/>
  <c r="N60" i="5"/>
  <c r="P63" i="5"/>
  <c r="N196" i="5"/>
  <c r="P197" i="5"/>
  <c r="P241" i="5"/>
  <c r="N39" i="5"/>
  <c r="P40" i="5"/>
  <c r="L85" i="5"/>
  <c r="P86" i="5"/>
  <c r="N140" i="5"/>
  <c r="P141" i="5"/>
  <c r="L205" i="5"/>
  <c r="P205" i="5" s="1"/>
  <c r="P206" i="5"/>
  <c r="N286" i="5"/>
  <c r="P287" i="5"/>
  <c r="L393" i="5"/>
  <c r="P394" i="5"/>
  <c r="P343" i="5"/>
  <c r="L342" i="5"/>
  <c r="N239" i="5"/>
  <c r="P240" i="5"/>
  <c r="L398" i="5"/>
  <c r="P398" i="5" s="1"/>
  <c r="P399" i="5"/>
  <c r="N412" i="5"/>
  <c r="N14" i="5"/>
  <c r="P15" i="5"/>
  <c r="N199" i="5"/>
  <c r="P199" i="5" s="1"/>
  <c r="P200" i="5"/>
  <c r="N21" i="5"/>
  <c r="P22" i="5"/>
  <c r="L115" i="5"/>
  <c r="J285" i="5"/>
  <c r="J222" i="5" s="1"/>
  <c r="N374" i="5"/>
  <c r="P377" i="5"/>
  <c r="N381" i="5"/>
  <c r="P384" i="5"/>
  <c r="L224" i="5"/>
  <c r="P224" i="5" s="1"/>
  <c r="P225" i="5"/>
  <c r="L71" i="5"/>
  <c r="P71" i="5" s="1"/>
  <c r="P72" i="5"/>
  <c r="L285" i="5"/>
  <c r="J10" i="5"/>
  <c r="H316" i="5"/>
  <c r="H351" i="5"/>
  <c r="H350" i="5" s="1"/>
  <c r="H382" i="5"/>
  <c r="H16" i="5"/>
  <c r="L359" i="5" l="1"/>
  <c r="L358" i="5" s="1"/>
  <c r="P286" i="5"/>
  <c r="L138" i="5"/>
  <c r="N100" i="5"/>
  <c r="P101" i="5"/>
  <c r="N20" i="5"/>
  <c r="P21" i="5"/>
  <c r="N13" i="5"/>
  <c r="P14" i="5"/>
  <c r="N139" i="5"/>
  <c r="P139" i="5" s="1"/>
  <c r="P140" i="5"/>
  <c r="L84" i="5"/>
  <c r="P85" i="5"/>
  <c r="N373" i="5"/>
  <c r="P374" i="5"/>
  <c r="N59" i="5"/>
  <c r="P60" i="5"/>
  <c r="N183" i="5"/>
  <c r="P196" i="5"/>
  <c r="N314" i="5"/>
  <c r="P315" i="5"/>
  <c r="L94" i="5"/>
  <c r="P95" i="5"/>
  <c r="L405" i="5"/>
  <c r="P406" i="5"/>
  <c r="N51" i="5"/>
  <c r="P52" i="5"/>
  <c r="L229" i="5"/>
  <c r="P230" i="5"/>
  <c r="L341" i="5"/>
  <c r="P342" i="5"/>
  <c r="N157" i="5"/>
  <c r="P158" i="5"/>
  <c r="L413" i="5"/>
  <c r="P414" i="5"/>
  <c r="N380" i="5"/>
  <c r="P381" i="5"/>
  <c r="L114" i="5"/>
  <c r="P115" i="5"/>
  <c r="N411" i="5"/>
  <c r="N238" i="5"/>
  <c r="P239" i="5"/>
  <c r="P393" i="5"/>
  <c r="L392" i="5"/>
  <c r="L56" i="5"/>
  <c r="L10" i="5" s="1"/>
  <c r="N38" i="5"/>
  <c r="P39" i="5"/>
  <c r="P102" i="5"/>
  <c r="J421" i="5"/>
  <c r="H345" i="5"/>
  <c r="H354" i="5"/>
  <c r="H353" i="5" s="1"/>
  <c r="H147" i="5"/>
  <c r="N37" i="5" l="1"/>
  <c r="P37" i="5" s="1"/>
  <c r="P38" i="5"/>
  <c r="P238" i="5"/>
  <c r="P392" i="5"/>
  <c r="L357" i="5"/>
  <c r="L356" i="5" s="1"/>
  <c r="L412" i="5"/>
  <c r="P413" i="5"/>
  <c r="L340" i="5"/>
  <c r="P340" i="5" s="1"/>
  <c r="P341" i="5"/>
  <c r="N50" i="5"/>
  <c r="P51" i="5"/>
  <c r="L93" i="5"/>
  <c r="P93" i="5" s="1"/>
  <c r="P94" i="5"/>
  <c r="N182" i="5"/>
  <c r="P183" i="5"/>
  <c r="N359" i="5"/>
  <c r="P373" i="5"/>
  <c r="N19" i="5"/>
  <c r="P20" i="5"/>
  <c r="L92" i="5"/>
  <c r="P114" i="5"/>
  <c r="N379" i="5"/>
  <c r="P379" i="5" s="1"/>
  <c r="P380" i="5"/>
  <c r="N156" i="5"/>
  <c r="P157" i="5"/>
  <c r="L223" i="5"/>
  <c r="P229" i="5"/>
  <c r="L404" i="5"/>
  <c r="P405" i="5"/>
  <c r="N285" i="5"/>
  <c r="P285" i="5" s="1"/>
  <c r="P314" i="5"/>
  <c r="N58" i="5"/>
  <c r="P59" i="5"/>
  <c r="L83" i="5"/>
  <c r="P83" i="5" s="1"/>
  <c r="P84" i="5"/>
  <c r="N12" i="5"/>
  <c r="P13" i="5"/>
  <c r="N92" i="5"/>
  <c r="P100" i="5"/>
  <c r="H69" i="5"/>
  <c r="H68" i="5" s="1"/>
  <c r="P92" i="5" l="1"/>
  <c r="N18" i="5"/>
  <c r="P18" i="5" s="1"/>
  <c r="P19" i="5"/>
  <c r="N49" i="5"/>
  <c r="P49" i="5" s="1"/>
  <c r="P50" i="5"/>
  <c r="N11" i="5"/>
  <c r="P12" i="5"/>
  <c r="N155" i="5"/>
  <c r="P155" i="5" s="1"/>
  <c r="P156" i="5"/>
  <c r="P359" i="5"/>
  <c r="N358" i="5"/>
  <c r="N181" i="5"/>
  <c r="P182" i="5"/>
  <c r="L411" i="5"/>
  <c r="P411" i="5" s="1"/>
  <c r="P412" i="5"/>
  <c r="N57" i="5"/>
  <c r="P58" i="5"/>
  <c r="L403" i="5"/>
  <c r="P403" i="5" s="1"/>
  <c r="P404" i="5"/>
  <c r="P223" i="5"/>
  <c r="L222" i="5"/>
  <c r="N222" i="5"/>
  <c r="H276" i="5"/>
  <c r="H273" i="5"/>
  <c r="H272" i="5" s="1"/>
  <c r="H130" i="5"/>
  <c r="H129" i="5" s="1"/>
  <c r="L421" i="5" l="1"/>
  <c r="N56" i="5"/>
  <c r="P56" i="5" s="1"/>
  <c r="P57" i="5"/>
  <c r="N168" i="5"/>
  <c r="P181" i="5"/>
  <c r="N357" i="5"/>
  <c r="P358" i="5"/>
  <c r="P222" i="5"/>
  <c r="P11" i="5"/>
  <c r="H298" i="5"/>
  <c r="N10" i="5" l="1"/>
  <c r="N138" i="5"/>
  <c r="P138" i="5" s="1"/>
  <c r="P168" i="5"/>
  <c r="N356" i="5"/>
  <c r="P356" i="5" s="1"/>
  <c r="P357" i="5"/>
  <c r="H390" i="5"/>
  <c r="H389" i="5" s="1"/>
  <c r="H293" i="5"/>
  <c r="H292" i="5" s="1"/>
  <c r="N421" i="5" l="1"/>
  <c r="P421" i="5" s="1"/>
  <c r="P10" i="5"/>
  <c r="H371" i="5"/>
  <c r="H370" i="5" s="1"/>
  <c r="H278" i="5" l="1"/>
  <c r="H275" i="5" s="1"/>
  <c r="H133" i="5"/>
  <c r="H132" i="5" s="1"/>
  <c r="H128" i="5" s="1"/>
  <c r="H34" i="5" l="1"/>
  <c r="H417" i="5" l="1"/>
  <c r="H212" i="5" l="1"/>
  <c r="H211" i="5" s="1"/>
  <c r="H63" i="5" l="1"/>
  <c r="H283" i="5" l="1"/>
  <c r="H209" i="5"/>
  <c r="H208" i="5" s="1"/>
  <c r="H207" i="5" s="1"/>
  <c r="H375" i="5" l="1"/>
  <c r="H88" i="5" l="1"/>
  <c r="H368" i="5" l="1"/>
  <c r="H367" i="5" s="1"/>
  <c r="H366" i="5" s="1"/>
  <c r="H265" i="5" l="1"/>
  <c r="H262" i="5" s="1"/>
  <c r="H328" i="5" l="1"/>
  <c r="H327" i="5" l="1"/>
  <c r="H326" i="5" s="1"/>
  <c r="H315" i="5" s="1"/>
  <c r="H314" i="5" s="1"/>
  <c r="H32" i="5"/>
  <c r="H166" i="5" l="1"/>
  <c r="H165" i="5" s="1"/>
  <c r="H108" i="5"/>
  <c r="H107" i="5" s="1"/>
  <c r="H103" i="5" s="1"/>
  <c r="H81" i="5" l="1"/>
  <c r="H80" i="5" s="1"/>
  <c r="H79" i="5" s="1"/>
  <c r="H386" i="5" l="1"/>
  <c r="H65" i="5"/>
  <c r="H25" i="5" l="1"/>
  <c r="H296" i="5" l="1"/>
  <c r="H270" i="5"/>
  <c r="H267" i="5" s="1"/>
  <c r="H295" i="5" l="1"/>
  <c r="H291" i="5" s="1"/>
  <c r="H163" i="5"/>
  <c r="H162" i="5" s="1"/>
  <c r="H197" i="5" l="1"/>
  <c r="H227" i="5"/>
  <c r="H226" i="5" s="1"/>
  <c r="H225" i="5" s="1"/>
  <c r="H224" i="5" s="1"/>
  <c r="H196" i="5" l="1"/>
  <c r="H183" i="5" s="1"/>
  <c r="H61" i="5"/>
  <c r="H77" i="5"/>
  <c r="H76" i="5" s="1"/>
  <c r="H401" i="5"/>
  <c r="H400" i="5" s="1"/>
  <c r="H396" i="5"/>
  <c r="H395" i="5" s="1"/>
  <c r="H384" i="5"/>
  <c r="H182" i="5" l="1"/>
  <c r="H362" i="5"/>
  <c r="H364" i="5"/>
  <c r="H361" i="5" l="1"/>
  <c r="H360" i="5" s="1"/>
  <c r="H302" i="5"/>
  <c r="H301" i="5" s="1"/>
  <c r="H300" i="5" s="1"/>
  <c r="H236" i="5"/>
  <c r="H235" i="5" s="1"/>
  <c r="H74" i="5" l="1"/>
  <c r="H73" i="5" s="1"/>
  <c r="H72" i="5" s="1"/>
  <c r="H71" i="5" s="1"/>
  <c r="H41" i="5"/>
  <c r="H40" i="5" s="1"/>
  <c r="H39" i="5" s="1"/>
  <c r="H38" i="5" s="1"/>
  <c r="H37" i="5" s="1"/>
  <c r="H206" i="5" l="1"/>
  <c r="H205" i="5" s="1"/>
  <c r="H419" i="5"/>
  <c r="H409" i="5"/>
  <c r="H408" i="5" s="1"/>
  <c r="H399" i="5"/>
  <c r="H398" i="5" s="1"/>
  <c r="H394" i="5"/>
  <c r="H393" i="5" s="1"/>
  <c r="H381" i="5"/>
  <c r="H380" i="5" s="1"/>
  <c r="H377" i="5"/>
  <c r="H374" i="5" s="1"/>
  <c r="H373" i="5" s="1"/>
  <c r="H309" i="5"/>
  <c r="H308" i="5" s="1"/>
  <c r="H306" i="5"/>
  <c r="H305" i="5" s="1"/>
  <c r="H289" i="5"/>
  <c r="H288" i="5" s="1"/>
  <c r="H281" i="5"/>
  <c r="H280" i="5" s="1"/>
  <c r="H241" i="5" s="1"/>
  <c r="H233" i="5"/>
  <c r="H232" i="5" s="1"/>
  <c r="H203" i="5"/>
  <c r="H202" i="5" s="1"/>
  <c r="H160" i="5"/>
  <c r="H159" i="5" s="1"/>
  <c r="H146" i="5"/>
  <c r="H144" i="5"/>
  <c r="H143" i="5" s="1"/>
  <c r="H121" i="5"/>
  <c r="H112" i="5"/>
  <c r="H111" i="5" s="1"/>
  <c r="H98" i="5"/>
  <c r="H97" i="5" s="1"/>
  <c r="H90" i="5"/>
  <c r="H87" i="5" s="1"/>
  <c r="H86" i="5" s="1"/>
  <c r="H85" i="5" s="1"/>
  <c r="H84" i="5" s="1"/>
  <c r="H83" i="5" s="1"/>
  <c r="H30" i="5"/>
  <c r="H29" i="5" s="1"/>
  <c r="H54" i="5"/>
  <c r="H53" i="5" s="1"/>
  <c r="H27" i="5"/>
  <c r="H23" i="5"/>
  <c r="H15" i="5"/>
  <c r="H118" i="5" l="1"/>
  <c r="H117" i="5" s="1"/>
  <c r="H116" i="5" s="1"/>
  <c r="H115" i="5" s="1"/>
  <c r="H114" i="5" s="1"/>
  <c r="H304" i="5"/>
  <c r="H359" i="5"/>
  <c r="H416" i="5"/>
  <c r="H379" i="5"/>
  <c r="H231" i="5"/>
  <c r="H230" i="5" s="1"/>
  <c r="H229" i="5" s="1"/>
  <c r="H158" i="5"/>
  <c r="H22" i="5"/>
  <c r="H60" i="5"/>
  <c r="H96" i="5"/>
  <c r="H95" i="5" s="1"/>
  <c r="H94" i="5" s="1"/>
  <c r="H93" i="5" s="1"/>
  <c r="H392" i="5"/>
  <c r="H287" i="5"/>
  <c r="H201" i="5"/>
  <c r="H200" i="5" s="1"/>
  <c r="H199" i="5" s="1"/>
  <c r="H142" i="5"/>
  <c r="H141" i="5" s="1"/>
  <c r="H140" i="5" s="1"/>
  <c r="H139" i="5" s="1"/>
  <c r="H52" i="5"/>
  <c r="H51" i="5" s="1"/>
  <c r="H50" i="5" s="1"/>
  <c r="H49" i="5" s="1"/>
  <c r="H14" i="5"/>
  <c r="H13" i="5" s="1"/>
  <c r="H110" i="5"/>
  <c r="H102" i="5" s="1"/>
  <c r="H101" i="5" s="1"/>
  <c r="H407" i="5"/>
  <c r="H406" i="5" s="1"/>
  <c r="H405" i="5" s="1"/>
  <c r="H286" i="5" l="1"/>
  <c r="H285" i="5" s="1"/>
  <c r="H358" i="5"/>
  <c r="H415" i="5"/>
  <c r="H414" i="5" s="1"/>
  <c r="H413" i="5" s="1"/>
  <c r="H412" i="5" s="1"/>
  <c r="H411" i="5" s="1"/>
  <c r="H59" i="5"/>
  <c r="H58" i="5" s="1"/>
  <c r="H57" i="5" s="1"/>
  <c r="H56" i="5" s="1"/>
  <c r="H21" i="5"/>
  <c r="H20" i="5" s="1"/>
  <c r="H19" i="5" s="1"/>
  <c r="H18" i="5" s="1"/>
  <c r="H223" i="5"/>
  <c r="H404" i="5"/>
  <c r="H403" i="5" s="1"/>
  <c r="H12" i="5"/>
  <c r="H157" i="5"/>
  <c r="H156" i="5" s="1"/>
  <c r="H155" i="5" s="1"/>
  <c r="H181" i="5"/>
  <c r="H168" i="5" s="1"/>
  <c r="H100" i="5"/>
  <c r="H92" i="5" s="1"/>
  <c r="H138" i="5" l="1"/>
  <c r="H11" i="5"/>
  <c r="H10" i="5" s="1"/>
  <c r="H357" i="5"/>
  <c r="H356" i="5" s="1"/>
  <c r="H240" i="5" l="1"/>
  <c r="H239" i="5" s="1"/>
  <c r="H238" i="5" l="1"/>
  <c r="H344" i="5" l="1"/>
  <c r="H343" i="5" l="1"/>
  <c r="H342" i="5" l="1"/>
  <c r="H341" i="5" s="1"/>
  <c r="H340" i="5" s="1"/>
  <c r="H333" i="5" s="1"/>
  <c r="H332" i="5" s="1"/>
  <c r="H222" i="5" s="1"/>
  <c r="H421" i="5" l="1"/>
</calcChain>
</file>

<file path=xl/sharedStrings.xml><?xml version="1.0" encoding="utf-8"?>
<sst xmlns="http://schemas.openxmlformats.org/spreadsheetml/2006/main" count="1395" uniqueCount="342">
  <si>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</si>
  <si>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</si>
  <si>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</si>
  <si>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</si>
  <si>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</si>
  <si>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</si>
  <si>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</si>
  <si>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</si>
  <si>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</si>
  <si>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</si>
  <si>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</si>
  <si>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</si>
  <si>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</si>
  <si>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</si>
  <si>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</si>
  <si>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муниципальных органов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</si>
  <si>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</si>
  <si>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</si>
  <si>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</si>
  <si>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</si>
  <si>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Уплата налогов, сборов и иных платежей</t>
  </si>
  <si>
    <t>Резервные фонды</t>
  </si>
  <si>
    <t>Подпрограмма «Организация и обеспечение меропряитий в сфере граждансокй обороны, защиты населения и территории от чрезвычайных ситуаций»</t>
  </si>
  <si>
    <t>800</t>
  </si>
  <si>
    <t>Резервные средства</t>
  </si>
  <si>
    <t>870</t>
  </si>
  <si>
    <t>Другие общегосударственные вопросы</t>
  </si>
  <si>
    <t>Подпрограмма "Профилактика экстремизма"</t>
  </si>
  <si>
    <t>Подпрограмма "Профилактика незаконного оборота и потребления наркотических средств и психотропных веществ"</t>
  </si>
  <si>
    <t>Непрограммные расходы</t>
  </si>
  <si>
    <t>НАЦИОНАЛЬНАЯ ОБОРОНА</t>
  </si>
  <si>
    <t>00</t>
  </si>
  <si>
    <t>Мобилизационная и вневойсковая подготовка</t>
  </si>
  <si>
    <t>Подпрограмма «Совершенствование системы управления в администрации городского поселения Игрим»</t>
  </si>
  <si>
    <t>НАЦИОНАЛЬНАЯ БЕЗОПАСНОСТЬ И ПРАВООХРАНИТЕЛЬНАЯ ДЕЯТЕЛЬНОСТЬ</t>
  </si>
  <si>
    <t>Органы юстиции</t>
  </si>
  <si>
    <t>Подпрограмма "Профилактика правонарушений"</t>
  </si>
  <si>
    <t>НАЦИОНАЛЬНАЯ ЭКОНОМИКА</t>
  </si>
  <si>
    <t>04</t>
  </si>
  <si>
    <t>Общеэкономические вопросы</t>
  </si>
  <si>
    <t>01</t>
  </si>
  <si>
    <t xml:space="preserve"> Подпрограмма "Содействие трудоустройству граждан"</t>
  </si>
  <si>
    <t>Транспорт</t>
  </si>
  <si>
    <t>08</t>
  </si>
  <si>
    <t>Подпрограмма "Автомобильный транспорт"</t>
  </si>
  <si>
    <t>Дорожное хозяйство (дорожные фонды)</t>
  </si>
  <si>
    <t>09</t>
  </si>
  <si>
    <t>Подпрограмма "Дорожное хозяйство"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</si>
  <si>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</si>
  <si>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</si>
  <si>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</si>
  <si>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</si>
  <si>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</si>
  <si>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Подпрограмма "Создание условий для обеспечения качественными коммунальными услугами"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</si>
  <si>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</si>
  <si>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</si>
  <si>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</si>
  <si>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</si>
  <si>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</si>
  <si>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</si>
  <si>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</si>
  <si>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</si>
  <si>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</si>
  <si>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11</t>
  </si>
  <si>
    <t>Подпрограмма "Развитие массовой физической культуры и спорта"</t>
  </si>
  <si>
    <t>Межбюджетные трансферты</t>
  </si>
  <si>
    <t>Иные межбюджетные трансферты</t>
  </si>
  <si>
    <t>ИТОГО РАСХОДОВ</t>
  </si>
  <si>
    <t xml:space="preserve">Физическая культура </t>
  </si>
  <si>
    <t>в тыс.руб.</t>
  </si>
  <si>
    <t>Подпрограмма "Совершенствование системы управления в администрации городского поселения Игрим"</t>
  </si>
  <si>
    <t>Подпрограмма "Содействие проведению капитального ремонта многоквартирных домов"</t>
  </si>
  <si>
    <t>Другие вопросы в области национальной безопасности и правоохранительной деятельности</t>
  </si>
  <si>
    <t>Основное мероприятие "Содержание   администрации городского поселения Игрим"</t>
  </si>
  <si>
    <t>Основное мероприятие "Создание и содержание резервов материальных ресурсов (запасов) для предупреждения, ликвидации чрезвычайных ситуаций"</t>
  </si>
  <si>
    <t>Подпрограмма "Укрепление единого культурного пространства"</t>
  </si>
  <si>
    <t>Основное мероприятие "Сохранение и развитие народного творчества и традиционной культуры"</t>
  </si>
  <si>
    <t>Расходы на обеспечение деятельности (оказание услуг)  муниципальных учреждений</t>
  </si>
  <si>
    <t>Иные межбюджетные трансферты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</si>
  <si>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Реализация мероприятий (в случае если не предусмотрено по обособленным направлениям расходов)</t>
  </si>
  <si>
    <t>Основное мероприятие "Профилактические мероприятия по противодействию и злоупотреблению наркотикам и их незаконному обороту"</t>
  </si>
  <si>
    <t>5000000000</t>
  </si>
  <si>
    <t>Основное мероприятие "Реализация переданных государственных полномочий по государственной регистрации актов гражданского состояния"</t>
  </si>
  <si>
    <t>Осуществление переданных органам государственной власти субъектов РФ в соответствии с п. 1 статьи 4 ФЗ "Об актах гражданского состояния"полномочий РФ на государственную регистацию актов гражданского состояния в рамках подпрограмм "Создание условий для выполнения функций, направленных на обеспечение прав и законных интересов жителей ХМАО-Югрф в отдельных сферах жизнедеятельности" (за счет средств автономного округа)</t>
  </si>
  <si>
    <t>Подпрограмма "Организация и обеспечение мероприятий в сфере гражданской обороны, защиты населения и территории  от чрезвычайных ситуаций"</t>
  </si>
  <si>
    <t>Создание и содержание резервов материальных ресурсов (запасов) для предупреждения, ликвидации чрезвычайных ситуаций в целях гражданской обороны</t>
  </si>
  <si>
    <t>Основное мероприятие "Создание условий для деятельности народных дружин"</t>
  </si>
  <si>
    <t>Основное мероприятие "Содействие улучшению положения на рынке труда не занятых трудовой деятельностью и безработных граждан"</t>
  </si>
  <si>
    <t>Основное мероприятие "Обеспечение доступности и повышения качества транспортных услуг автомобильным транспортом"</t>
  </si>
  <si>
    <t>Предоставление субсидий организациям</t>
  </si>
  <si>
    <t>Подпрограмма «Развитие информационного общества и обеспечение деятельности органов местного самоуправления»</t>
  </si>
  <si>
    <t xml:space="preserve"> Основное мероприятие "Управление развитием информационного общества и формированием электронного муниципалитета"</t>
  </si>
  <si>
    <t xml:space="preserve">Основное  мероприятие «Управление  и содержание общего имущества многоквартирных домов» </t>
  </si>
  <si>
    <t>Субсидии неккомерческой организации Югорский фонд капитального ремонта многоквартирных домов</t>
  </si>
  <si>
    <t>Основное мероприятие "Мероприятия по санитарной очистке территорий поселения"</t>
  </si>
  <si>
    <t>Основное мероприятие "Техническое обслуживание и эксплуатация сетей уличного освещения"</t>
  </si>
  <si>
    <t>Подпрограмма "Повышение качества культурных услуг, предоставляемых в области библиотечного, музейного и архивного дела"</t>
  </si>
  <si>
    <t>Основное мероприятие "Развитие библиотечного дела"</t>
  </si>
  <si>
    <t>Расходы на обеспечение деятельности (оказание услуг)муниципальных учреждений</t>
  </si>
  <si>
    <t>Основное мероприятие "Развитие музейного дела"</t>
  </si>
  <si>
    <t>Основное мероприятие "Укрепление толерантности и профилактики экстремизма в молодежной среде"</t>
  </si>
  <si>
    <t xml:space="preserve"> Прочие мероприятия органов муниципальной власти</t>
  </si>
  <si>
    <t>Основное мероприятие "Обеспечение организации и проведения физкультурных и массовых спортивных мероприятий"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</si>
  <si>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</si>
  <si>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</si>
  <si>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"Управление и распоряжение муниципальным имуществом и земельными ресурсами в городском поселении Игрим"</t>
  </si>
  <si>
    <t>Расходы на выплаты персоналу казенных учреждений</t>
  </si>
  <si>
    <t>Основное мероприятие "Организация пропаганды и обучение населения в области гражданской обороны и чрезвычайных ситуаций"</t>
  </si>
  <si>
    <t>Исполнение судебных актов</t>
  </si>
  <si>
    <t>5000122030</t>
  </si>
  <si>
    <t>Условно утверждаемые расходы</t>
  </si>
  <si>
    <t>Предоставление субсидий бюджетным, автономным учреждениям и иным некоммерческим организациям</t>
  </si>
  <si>
    <t>Иные выплаты населению</t>
  </si>
  <si>
    <t>Расходы местного бюджета на софинансирование мероприятий по содействию трудоустройству граждан в рамках подпрограммы "Содействие трудоустойству граждан"</t>
  </si>
  <si>
    <t>Основное мероприятие "Сохранность автомобильных дорог общего пользования местного значения"</t>
  </si>
  <si>
    <t>Глава муниципального образования</t>
  </si>
  <si>
    <t>Муниципальная программа «Управление муниципальным имуществом в городском поселении Игрим на 2014-2020 годы»</t>
  </si>
  <si>
    <t>Муниципальная программа «Повышение эффективности муниципального управления в городском поселении Игрим»</t>
  </si>
  <si>
    <t>Муниципальная программа «Обеспечение межнационального согласия, гражданского единства, отдельных прав и законных интересов граждан, а также обеспечение общественного порядка и профилактики экстремизма, противодействия незаконному обороту и потреблению наркотических средств и психотропных веществ в городском поселении Игрим»</t>
  </si>
  <si>
    <t xml:space="preserve">Муниципальная программа«Содействие занятости населения в городском поселении Игрим» </t>
  </si>
  <si>
    <t>Муниципальная программа «Развитие и содержание дорожно-транспортной системы на территории городского поселения Игрим»</t>
  </si>
  <si>
    <t>Муниципальная программа "Развитие и содержание дорожно-транспортной системы на территории городского поселения Игрим"</t>
  </si>
  <si>
    <t xml:space="preserve"> Муниципальная программа «Информационное общество на территории  городского поселения Игрим»</t>
  </si>
  <si>
    <t xml:space="preserve"> Муниципальная программа «Жилищно-коммунальный комплекс в городском поселении Игрим»</t>
  </si>
  <si>
    <t>Муниципальная программа «Благоустройство и озеленение территории городского поселения Игрим»</t>
  </si>
  <si>
    <t xml:space="preserve">Муниципальная программа «Развитие культуры в городском поселении Игрим» </t>
  </si>
  <si>
    <t xml:space="preserve">Муниципальная программа «Развитие физической культуры и спорта на территории городского поселения Игрим» </t>
  </si>
  <si>
    <t>6400000000</t>
  </si>
  <si>
    <t>6410000000</t>
  </si>
  <si>
    <t>6410100000</t>
  </si>
  <si>
    <t>6410102030</t>
  </si>
  <si>
    <t>6420000000</t>
  </si>
  <si>
    <t>6420100000</t>
  </si>
  <si>
    <t>6420102040</t>
  </si>
  <si>
    <t xml:space="preserve"> Прочие расходы органов местного самоуправления</t>
  </si>
  <si>
    <t>6401002400</t>
  </si>
  <si>
    <t>5000489020</t>
  </si>
  <si>
    <t>Непрограммное направление деятельности "Обеспечение деятельности Контрольно-счетной палаты Березовского района"</t>
  </si>
  <si>
    <t>5000400000</t>
  </si>
  <si>
    <t>6710000000</t>
  </si>
  <si>
    <t>6710100000</t>
  </si>
  <si>
    <t>6710199990</t>
  </si>
  <si>
    <t>Основное мероприятие "Содержание администрации городского поселения Игрим"</t>
  </si>
  <si>
    <t>6420100590</t>
  </si>
  <si>
    <t>6500000000</t>
  </si>
  <si>
    <t>6500100000</t>
  </si>
  <si>
    <t>Субсидия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</si>
  <si>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65001S2671</t>
  </si>
  <si>
    <t>6500182671</t>
  </si>
  <si>
    <t>Расходы на софинансирование субсидии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</si>
  <si>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6500189020</t>
  </si>
  <si>
    <t>6500199990</t>
  </si>
  <si>
    <t>Непрограммное направление деятельности "Исполнение отдельных расходных обязательств городского поселения Игрим"</t>
  </si>
  <si>
    <t>5000100000</t>
  </si>
  <si>
    <t>5000151180</t>
  </si>
  <si>
    <t>6600000000</t>
  </si>
  <si>
    <t>6610000000</t>
  </si>
  <si>
    <t>6610100000</t>
  </si>
  <si>
    <t>66101D9300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</si>
  <si>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объектах»</t>
  </si>
  <si>
    <t>6700000000</t>
  </si>
  <si>
    <t>6710200000</t>
  </si>
  <si>
    <t>6710220030</t>
  </si>
  <si>
    <t>6610200000</t>
  </si>
  <si>
    <t>6610282300</t>
  </si>
  <si>
    <t>66102S2300</t>
  </si>
  <si>
    <t>6800000000</t>
  </si>
  <si>
    <t>6810000000</t>
  </si>
  <si>
    <t>6810100000</t>
  </si>
  <si>
    <t>6810185060</t>
  </si>
  <si>
    <t>68101S5060</t>
  </si>
  <si>
    <t>6900000000</t>
  </si>
  <si>
    <t>6910000000</t>
  </si>
  <si>
    <t>6910100000</t>
  </si>
  <si>
    <t>6910161100</t>
  </si>
  <si>
    <t>6910199990</t>
  </si>
  <si>
    <t>6910189020</t>
  </si>
  <si>
    <t>6920200000</t>
  </si>
  <si>
    <t>6920299990</t>
  </si>
  <si>
    <t>6920000000</t>
  </si>
  <si>
    <t>7000000000</t>
  </si>
  <si>
    <t>7010000000</t>
  </si>
  <si>
    <t>7010100000</t>
  </si>
  <si>
    <t>7010120070</t>
  </si>
  <si>
    <t>7100000000</t>
  </si>
  <si>
    <t>7100100000</t>
  </si>
  <si>
    <t>7100199990</t>
  </si>
  <si>
    <t>Основное мероприятие "Содействие развитию жилищного строительства"</t>
  </si>
  <si>
    <t>7200000000</t>
  </si>
  <si>
    <t>7210000000</t>
  </si>
  <si>
    <t>7210100000</t>
  </si>
  <si>
    <t>7210161100</t>
  </si>
  <si>
    <t>7210199990</t>
  </si>
  <si>
    <t>7220000000</t>
  </si>
  <si>
    <t>7220100000</t>
  </si>
  <si>
    <t>7220182591</t>
  </si>
  <si>
    <t>72201S2591</t>
  </si>
  <si>
    <t>7220199990</t>
  </si>
  <si>
    <t>2200000000</t>
  </si>
  <si>
    <t>2200100000</t>
  </si>
  <si>
    <t>2200199990</t>
  </si>
  <si>
    <t>2200200000</t>
  </si>
  <si>
    <t>2200299990</t>
  </si>
  <si>
    <t>2200300000</t>
  </si>
  <si>
    <t>2200399990</t>
  </si>
  <si>
    <t>2900000000</t>
  </si>
  <si>
    <t>2910000000</t>
  </si>
  <si>
    <t>Основное мероприятие "Федеральный проект "Формирование комфортной городской среды"</t>
  </si>
  <si>
    <t>291F200000</t>
  </si>
  <si>
    <t>291F255550</t>
  </si>
  <si>
    <t>Реализация программ формирования современной городской среды</t>
  </si>
  <si>
    <t>7300000000</t>
  </si>
  <si>
    <t>7310000000</t>
  </si>
  <si>
    <t>7310100000</t>
  </si>
  <si>
    <t>7310100590</t>
  </si>
  <si>
    <t>7310200000</t>
  </si>
  <si>
    <t>7310200590</t>
  </si>
  <si>
    <t>7320000000</t>
  </si>
  <si>
    <t>7320100000</t>
  </si>
  <si>
    <t>7320100590</t>
  </si>
  <si>
    <t>Основное мероприятие "Федеральный проект "Культурная среда"</t>
  </si>
  <si>
    <t>6620000000</t>
  </si>
  <si>
    <t>6620100000</t>
  </si>
  <si>
    <t>6620199990</t>
  </si>
  <si>
    <t>6630100000</t>
  </si>
  <si>
    <t>6630000000</t>
  </si>
  <si>
    <t>6630199990</t>
  </si>
  <si>
    <t>6420102400</t>
  </si>
  <si>
    <t>7400000000</t>
  </si>
  <si>
    <t>7410000000</t>
  </si>
  <si>
    <t>7410100000</t>
  </si>
  <si>
    <t>7410199990</t>
  </si>
  <si>
    <t>Муниципальная программа "Обеспечение доступным и комфортным жильем жителей городского поселения Игрим"</t>
  </si>
  <si>
    <t>12</t>
  </si>
  <si>
    <t>Другие вопросы в области национальной экономики</t>
  </si>
  <si>
    <t>КУЛЬТУРА, КИНЕМАТОГРАФИЯ</t>
  </si>
  <si>
    <t>Основное мероприятие "Обеспечение функционирования и развития систем видеонаблюдения в сфере общественного порядка "</t>
  </si>
  <si>
    <t>6610300000</t>
  </si>
  <si>
    <t>Расходы местного бюджета на софинансирование субсидии для обеспечения функционирования и развития систем видеонаблюдения в сфере общественного порядка</t>
  </si>
  <si>
    <t>66103S2290</t>
  </si>
  <si>
    <t>7220189020</t>
  </si>
  <si>
    <t>73101S2520</t>
  </si>
  <si>
    <t>7310182520</t>
  </si>
  <si>
    <t>Иные межбюджетные трансферты на финансирование наказов избирателей депутатам Думы ХМАО-Югры</t>
  </si>
  <si>
    <t>Основное мероприятие "Содержание и озеленение парковых зон на территории поселка"</t>
  </si>
  <si>
    <t>2200285160</t>
  </si>
  <si>
    <t>7320185160</t>
  </si>
  <si>
    <t>Субсидии на обеспечение функционирования и развития систем видеонаблюдения в сфере общественного порядка</t>
  </si>
  <si>
    <t>6610382290</t>
  </si>
  <si>
    <t>Субвенции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</si>
  <si>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7220184290</t>
  </si>
  <si>
    <t>6420185160</t>
  </si>
  <si>
    <t>Охрана окружающей среды</t>
  </si>
  <si>
    <t>06</t>
  </si>
  <si>
    <t>Другие вопросы в области охраны окружающей среды</t>
  </si>
  <si>
    <t>2910100000</t>
  </si>
  <si>
    <t>2910182420</t>
  </si>
  <si>
    <t>29101S2420</t>
  </si>
  <si>
    <t>Основное мероприятие "Содействие развитию исторических и иных местных традиций"</t>
  </si>
  <si>
    <t>Субсидии на содействие развитию исторических и иных местных традиций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</si>
  <si>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</si>
  <si>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пожарная безопасность</t>
  </si>
  <si>
    <t>Сумма утвержденная</t>
  </si>
  <si>
    <t>Сумма уточнения</t>
  </si>
  <si>
    <t>2910199990</t>
  </si>
  <si>
    <t xml:space="preserve">Муниципальная программа "Формирование современной городской среды городского поселения Игрим" </t>
  </si>
  <si>
    <t>Подпрограмма "Благоустройство мест массового отдыха населения"</t>
  </si>
  <si>
    <t>2920000000</t>
  </si>
  <si>
    <t>2920100000</t>
  </si>
  <si>
    <t>Подпрограмма "Благоустройство дворовых территорий городского поеления Игрим"</t>
  </si>
  <si>
    <t>Основное мероприятие  "Благоустройство дворовых территорий городского поеления Игрим"</t>
  </si>
  <si>
    <t>2920182600</t>
  </si>
  <si>
    <t>29201S2600</t>
  </si>
  <si>
    <t>2920199990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</si>
  <si>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</si>
  <si>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«Защита населения и территорий от чрезвычайных ситуаций, обеспечение пожарной безопасности в городском поселении Игрим»</t>
  </si>
  <si>
    <t>Расходы на мероприятия для создания условий для деятельности народных дружин</t>
  </si>
  <si>
    <t>Расходы местного бюджета на софинансирование мероприятий  для создания условий для деятельности народных дружин</t>
  </si>
  <si>
    <t>Расходы на благоустройство территорий муниципальных образований</t>
  </si>
  <si>
    <t>Расходы на софинансирование мероприятий на благоустройство территорий муниципальных образований</t>
  </si>
  <si>
    <t>Основное мероприятие "Расходы на реализацию полномочий в сфере жилищно-коммунального комплекса"</t>
  </si>
  <si>
    <t>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</si>
  <si>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</si>
  <si>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софинансирование мероприятий на содействие развитию исторических и иных местных традиций</t>
  </si>
  <si>
    <t>Расходы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</si>
  <si>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Расходы на развитие сферы культуры в муниципальных образованиях Ханты-Мансийского автономного округа - Югры</t>
  </si>
  <si>
    <t>Расходы на софинансирование мероприятий на развитие сферы культуры в муниципальных образованиях Ханты-Мансийского автономного округа - Югры</t>
  </si>
  <si>
    <t>Расходы на осуществление первичного воинского учета на территориях, где отсутствуют военные комиссариаты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</si>
  <si>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</si>
  <si>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реализацию мероприятий по содействию трудоустройству граждан в рамках подпрограммы "Содействие трудоустойству граждан"</t>
  </si>
  <si>
    <t>6500182761</t>
  </si>
  <si>
    <t>65001S2761</t>
  </si>
  <si>
    <t>Реализация полномочий в области градостроительной деятельности, строительства и  жилищных отношений (архитектура)</t>
  </si>
  <si>
    <t>Доля софинансирования для реализация полномочий в области градостроительной деятельности, строительства и  жилищных отношений</t>
  </si>
  <si>
    <t>2023 г.</t>
  </si>
  <si>
    <t>2200400000</t>
  </si>
  <si>
    <t>2200499990</t>
  </si>
  <si>
    <t>Основное мероприятие "Организация и содержание мест захоронения городского поселения Игрим"</t>
  </si>
  <si>
    <t>Муниципальная программа «Управление муниципальным имуществом в городском поселении Игрим»</t>
  </si>
  <si>
    <t>Другие вопросы в области жилищно-коммунального хозяйства</t>
  </si>
  <si>
    <t>Основное мероприятие "Формирование уставного капитала МУП"</t>
  </si>
  <si>
    <t>6500200000</t>
  </si>
  <si>
    <t>6500299990</t>
  </si>
  <si>
    <t xml:space="preserve">Обеспечение проведения выборов и референдумов </t>
  </si>
  <si>
    <t>Расходы на подготовку и проведение выборов</t>
  </si>
  <si>
    <t>5000122050</t>
  </si>
  <si>
    <t>Непрограммное направление деятельности "Организация подготовки и проведения выборов"</t>
  </si>
  <si>
    <t>6610399990</t>
  </si>
  <si>
    <t>Специальные расходы</t>
  </si>
  <si>
    <t>Сумма на год</t>
  </si>
  <si>
    <t>2200184200</t>
  </si>
  <si>
    <t>Расходы на организацию мероприятий при осуществлении деятельности по обращению с животными без владельцев</t>
  </si>
  <si>
    <t>Муниципальная программа "Благоустройство и озеленение территории городского поселения Игрим"</t>
  </si>
  <si>
    <t>Сельское хозяйство и рыболовство</t>
  </si>
  <si>
    <t>Реализация инициативных проектов, отобранных по результатам конкурса</t>
  </si>
  <si>
    <t>2200482752</t>
  </si>
  <si>
    <t>22004S2572</t>
  </si>
  <si>
    <t>6920282752</t>
  </si>
  <si>
    <t>69202S2572</t>
  </si>
  <si>
    <t>7220109505</t>
  </si>
  <si>
    <t>72201S9505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</si>
  <si>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</si>
  <si>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Софинансирование расходов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</si>
  <si>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7220109605</t>
  </si>
  <si>
    <t>72201S9605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</si>
  <si>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</si>
  <si>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</si>
  <si>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Реализация мероприятий , направленных на содержание автомобильных дорог общего пользования и искусственных сооружений на них</t>
  </si>
  <si>
    <t>6920221100</t>
  </si>
  <si>
    <t>Расходы на софинансирование мероприятий, направленных на содержание автомобильных дорог общего пользования и искусственных сооружений на них</t>
  </si>
  <si>
    <t>69202S1100</t>
  </si>
  <si>
    <t>6710122020</t>
  </si>
  <si>
    <t>Управление Резервным фондом</t>
  </si>
  <si>
    <t>ППП</t>
  </si>
  <si>
    <t>в т.ч. за счет субвенций</t>
  </si>
  <si>
    <t>Исполнение бюджета городского поселения Игрим за 2023 год ведомственная структура расходов бюджета</t>
  </si>
  <si>
    <t>Приложение № 3</t>
  </si>
  <si>
    <t>Исполнено</t>
  </si>
  <si>
    <t>% исполнения</t>
  </si>
  <si>
    <t>7220185150</t>
  </si>
  <si>
    <t>Расходы за счет средств резервного фонда Правительства Ханты-Мансийского автономного округа-Югры</t>
  </si>
  <si>
    <t>от 23.05.2024 г. № 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</si>
</sst>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0000"/>
    <numFmt numFmtId="165" formatCode="00;;"/>
    <numFmt numFmtId="166" formatCode="0000000"/>
    <numFmt numFmtId="167" formatCode="000;;"/>
    <numFmt numFmtId="168" formatCode="000"/>
    <numFmt numFmtId="169" formatCode="#,##0.0;[Red]\-#,##0.0;0.0"/>
    <numFmt numFmtId="170" formatCode="?"/>
    <numFmt numFmtId="171" formatCode="#,##0.0_ ;[Red]\-#,##0.0\ "/>
    <numFmt numFmtId="172" formatCode="#,##0.00;[Red]\-#,##0.00;0.00"/>
    <numFmt numFmtId="173" formatCode="#,##0.00_ ;[Red]\-#,##0.00\ "/>
    <numFmt numFmtId="174" formatCode="0.0%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</cellStyleXfs>
  <cellXfs count="70">
    <xf numFmtId="0" fontId="0" fillId="0" borderId="0" xfId="0"/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horizontal="center" wrapText="1"/>
      <protection hidden="1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169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8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1" xfId="1" applyFont="1" applyFill="1" applyBorder="1"/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wrapText="1"/>
      <protection hidden="1"/>
    </xf>
    <xf numFmtId="49" fontId="4" fillId="0" borderId="1" xfId="5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70" fontId="4" fillId="0" borderId="1" xfId="0" applyNumberFormat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protection hidden="1"/>
    </xf>
    <xf numFmtId="171" fontId="4" fillId="0" borderId="1" xfId="1" applyNumberFormat="1" applyFont="1" applyFill="1" applyBorder="1" applyAlignment="1" applyProtection="1">
      <protection hidden="1"/>
    </xf>
    <xf numFmtId="0" fontId="4" fillId="0" borderId="0" xfId="1" applyFont="1" applyFill="1" applyBorder="1"/>
    <xf numFmtId="168" fontId="4" fillId="0" borderId="2" xfId="1" applyNumberFormat="1" applyFont="1" applyFill="1" applyBorder="1" applyAlignment="1" applyProtection="1">
      <alignment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2" xfId="1" applyNumberFormat="1" applyFont="1" applyFill="1" applyBorder="1" applyAlignment="1" applyProtection="1">
      <alignment horizontal="center" vertical="center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169" fontId="4" fillId="0" borderId="2" xfId="1" applyNumberFormat="1" applyFont="1" applyFill="1" applyBorder="1" applyAlignment="1" applyProtection="1">
      <alignment horizontal="right" vertical="center"/>
      <protection hidden="1"/>
    </xf>
    <xf numFmtId="49" fontId="4" fillId="0" borderId="2" xfId="0" applyNumberFormat="1" applyFont="1" applyFill="1" applyBorder="1" applyAlignment="1">
      <alignment horizontal="left" vertical="top" wrapText="1"/>
    </xf>
    <xf numFmtId="166" fontId="4" fillId="0" borderId="3" xfId="1" applyNumberFormat="1" applyFont="1" applyFill="1" applyBorder="1" applyAlignment="1" applyProtection="1">
      <alignment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/>
      <protection hidden="1"/>
    </xf>
    <xf numFmtId="167" fontId="4" fillId="0" borderId="3" xfId="1" applyNumberFormat="1" applyFont="1" applyFill="1" applyBorder="1" applyAlignment="1" applyProtection="1">
      <alignment horizontal="center" vertical="center"/>
      <protection hidden="1"/>
    </xf>
    <xf numFmtId="169" fontId="4" fillId="0" borderId="3" xfId="1" applyNumberFormat="1" applyFont="1" applyFill="1" applyBorder="1" applyAlignment="1" applyProtection="1">
      <alignment horizontal="right" vertical="center"/>
      <protection hidden="1"/>
    </xf>
    <xf numFmtId="168" fontId="4" fillId="0" borderId="4" xfId="1" applyNumberFormat="1" applyFont="1" applyFill="1" applyBorder="1" applyAlignment="1" applyProtection="1">
      <alignment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4" xfId="1" applyNumberFormat="1" applyFont="1" applyFill="1" applyBorder="1" applyAlignment="1" applyProtection="1">
      <alignment horizontal="center" vertical="center"/>
      <protection hidden="1"/>
    </xf>
    <xf numFmtId="167" fontId="4" fillId="0" borderId="4" xfId="1" applyNumberFormat="1" applyFont="1" applyFill="1" applyBorder="1" applyAlignment="1" applyProtection="1">
      <alignment horizontal="center" vertical="center"/>
      <protection hidden="1"/>
    </xf>
    <xf numFmtId="169" fontId="4" fillId="0" borderId="4" xfId="1" applyNumberFormat="1" applyFont="1" applyFill="1" applyBorder="1" applyAlignment="1" applyProtection="1">
      <alignment horizontal="right" vertical="center"/>
      <protection hidden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left" vertical="top" wrapText="1"/>
    </xf>
    <xf numFmtId="168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0" xfId="1" applyFont="1" applyFill="1" applyBorder="1" applyProtection="1">
      <protection hidden="1"/>
    </xf>
    <xf numFmtId="0" fontId="5" fillId="0" borderId="0" xfId="1" applyFont="1" applyFill="1" applyBorder="1" applyAlignment="1">
      <alignment horizontal="right"/>
    </xf>
    <xf numFmtId="49" fontId="4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wrapText="1"/>
      <protection hidden="1"/>
    </xf>
    <xf numFmtId="0" fontId="4" fillId="0" borderId="0" xfId="1" applyFont="1" applyFill="1" applyBorder="1" applyAlignment="1">
      <alignment horizontal="center" vertical="center"/>
    </xf>
    <xf numFmtId="172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1" applyNumberFormat="1" applyFont="1" applyFill="1" applyBorder="1" applyAlignment="1" applyProtection="1">
      <protection hidden="1"/>
    </xf>
    <xf numFmtId="0" fontId="7" fillId="0" borderId="0" xfId="1" applyFont="1" applyFill="1" applyBorder="1"/>
    <xf numFmtId="171" fontId="4" fillId="0" borderId="0" xfId="1" applyNumberFormat="1" applyFont="1" applyFill="1" applyBorder="1"/>
    <xf numFmtId="173" fontId="4" fillId="0" borderId="0" xfId="1" applyNumberFormat="1" applyFont="1" applyFill="1" applyBorder="1"/>
    <xf numFmtId="49" fontId="4" fillId="2" borderId="1" xfId="1" applyNumberFormat="1" applyFont="1" applyFill="1" applyBorder="1" applyAlignment="1" applyProtection="1">
      <alignment horizontal="center" vertical="center"/>
      <protection hidden="1"/>
    </xf>
    <xf numFmtId="171" fontId="7" fillId="0" borderId="0" xfId="1" applyNumberFormat="1" applyFont="1" applyFill="1"/>
    <xf numFmtId="0" fontId="7" fillId="0" borderId="0" xfId="1" applyFont="1" applyFill="1"/>
    <xf numFmtId="173" fontId="7" fillId="0" borderId="0" xfId="1" applyNumberFormat="1" applyFont="1" applyFill="1" applyBorder="1"/>
    <xf numFmtId="171" fontId="7" fillId="0" borderId="0" xfId="1" applyNumberFormat="1" applyFont="1" applyFill="1" applyBorder="1"/>
    <xf numFmtId="0" fontId="6" fillId="0" borderId="0" xfId="1" applyNumberFormat="1" applyFont="1" applyFill="1" applyBorder="1" applyAlignment="1" applyProtection="1">
      <alignment vertical="center" wrapText="1"/>
      <protection hidden="1"/>
    </xf>
    <xf numFmtId="0" fontId="4" fillId="3" borderId="1" xfId="1" applyNumberFormat="1" applyFont="1" applyFill="1" applyBorder="1" applyAlignment="1" applyProtection="1">
      <alignment horizontal="center" vertical="center" wrapText="1"/>
      <protection hidden="1"/>
    </xf>
    <xf numFmtId="174" fontId="4" fillId="0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tmp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T424"/>
  <sheetViews>
    <sheetView tabSelected="1" zoomScaleNormal="100" workbookViewId="0">
      <selection activeCell="N5" sqref="N5"/>
    </sheetView>
  </sheetViews>
  <sheetFormatPr defaultColWidth="11.140625" defaultRowHeight="12" x14ac:dyDescent="0.2"/>
  <cols>
    <col min="1" max="1" width="3.7109375" style="29" customWidth="1"/>
    <col min="2" max="2" width="51.7109375" style="29" customWidth="1"/>
    <col min="3" max="4" width="5.7109375" style="54" customWidth="1"/>
    <col min="5" max="5" width="4.7109375" style="54" customWidth="1"/>
    <col min="6" max="6" width="10.85546875" style="52" customWidth="1"/>
    <col min="7" max="7" width="3.85546875" style="29" customWidth="1"/>
    <col min="8" max="8" width="9.28515625" style="29" hidden="1" customWidth="1"/>
    <col min="9" max="9" width="8.28515625" style="29" hidden="1" customWidth="1"/>
    <col min="10" max="10" width="11.140625" style="29" hidden="1" customWidth="1"/>
    <col min="11" max="11" width="8.28515625" style="29" hidden="1" customWidth="1"/>
    <col min="12" max="12" width="11.140625" style="29" customWidth="1"/>
    <col min="13" max="13" width="8.28515625" style="29" customWidth="1"/>
    <col min="14" max="14" width="11.140625" style="29" customWidth="1"/>
    <col min="15" max="16" width="8.28515625" style="29" customWidth="1"/>
    <col min="17" max="17" width="11.140625" style="29" hidden="1" customWidth="1"/>
    <col min="18" max="18" width="11.140625" style="29" customWidth="1"/>
    <col min="19" max="16384" width="11.140625" style="29"/>
  </cols>
  <sheetData>
    <row r="1" spans="1:20" x14ac:dyDescent="0.2">
      <c r="L1" s="51"/>
      <c r="N1" s="51" t="s">
        <v>336</v>
      </c>
    </row>
    <row r="2" spans="1:20" x14ac:dyDescent="0.2">
      <c r="L2" s="51"/>
      <c r="N2" s="51" t="s">
        <v>0</v>
      </c>
    </row>
    <row r="3" spans="1:20" ht="9.75" customHeight="1" x14ac:dyDescent="0.2">
      <c r="L3" s="51"/>
      <c r="N3" s="51" t="s">
        <v>1</v>
      </c>
    </row>
    <row r="4" spans="1:20" x14ac:dyDescent="0.2">
      <c r="L4" s="51"/>
      <c r="N4" s="51" t="s">
        <v>341</v>
      </c>
    </row>
    <row r="6" spans="1:20" ht="70.5" customHeight="1" x14ac:dyDescent="0.2">
      <c r="B6" s="69" t="s">
        <v>335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6"/>
      <c r="N6" s="66"/>
      <c r="O6" s="66"/>
      <c r="P6" s="66"/>
      <c r="Q6" s="66"/>
      <c r="R6" s="66"/>
      <c r="S6" s="66"/>
      <c r="T6" s="66"/>
    </row>
    <row r="7" spans="1:20" x14ac:dyDescent="0.2">
      <c r="B7" s="5"/>
      <c r="C7" s="5"/>
      <c r="D7" s="5"/>
      <c r="E7" s="5"/>
      <c r="F7" s="7"/>
      <c r="G7" s="5"/>
      <c r="H7" s="5"/>
      <c r="I7" s="5"/>
      <c r="J7" s="5" t="s">
        <v>69</v>
      </c>
      <c r="K7" s="5"/>
      <c r="M7" s="5"/>
      <c r="O7" s="5"/>
      <c r="P7" s="5"/>
    </row>
    <row r="8" spans="1:20" ht="33.75" customHeight="1" x14ac:dyDescent="0.2">
      <c r="A8" s="1"/>
      <c r="B8" s="8" t="s">
        <v>2</v>
      </c>
      <c r="C8" s="9" t="s">
        <v>333</v>
      </c>
      <c r="D8" s="9" t="s">
        <v>3</v>
      </c>
      <c r="E8" s="9" t="s">
        <v>4</v>
      </c>
      <c r="F8" s="10" t="s">
        <v>5</v>
      </c>
      <c r="G8" s="8" t="s">
        <v>6</v>
      </c>
      <c r="H8" s="67" t="s">
        <v>262</v>
      </c>
      <c r="I8" s="67" t="s">
        <v>334</v>
      </c>
      <c r="J8" s="67" t="s">
        <v>263</v>
      </c>
      <c r="K8" s="67" t="s">
        <v>334</v>
      </c>
      <c r="L8" s="11" t="s">
        <v>309</v>
      </c>
      <c r="M8" s="11" t="s">
        <v>334</v>
      </c>
      <c r="N8" s="11" t="s">
        <v>337</v>
      </c>
      <c r="O8" s="11" t="s">
        <v>334</v>
      </c>
      <c r="P8" s="11" t="s">
        <v>338</v>
      </c>
    </row>
    <row r="9" spans="1:20" x14ac:dyDescent="0.2">
      <c r="A9" s="1"/>
      <c r="B9" s="8"/>
      <c r="C9" s="9"/>
      <c r="D9" s="9"/>
      <c r="E9" s="9"/>
      <c r="F9" s="10"/>
      <c r="G9" s="8"/>
      <c r="H9" s="11" t="s">
        <v>294</v>
      </c>
      <c r="I9" s="11"/>
      <c r="J9" s="11" t="s">
        <v>294</v>
      </c>
      <c r="K9" s="11"/>
      <c r="L9" s="11" t="s">
        <v>294</v>
      </c>
      <c r="M9" s="11"/>
      <c r="N9" s="11" t="s">
        <v>294</v>
      </c>
      <c r="O9" s="11"/>
      <c r="P9" s="11"/>
    </row>
    <row r="10" spans="1:20" x14ac:dyDescent="0.2">
      <c r="A10" s="1"/>
      <c r="B10" s="12" t="s">
        <v>7</v>
      </c>
      <c r="C10" s="13">
        <v>650</v>
      </c>
      <c r="D10" s="13">
        <v>1</v>
      </c>
      <c r="E10" s="10" t="s">
        <v>31</v>
      </c>
      <c r="F10" s="10" t="s">
        <v>8</v>
      </c>
      <c r="G10" s="14" t="s">
        <v>8</v>
      </c>
      <c r="H10" s="15">
        <f>H11+H18+H37+H43+H49+H56</f>
        <v>70144.7</v>
      </c>
      <c r="I10" s="15"/>
      <c r="J10" s="15">
        <f t="shared" ref="J10:L10" si="0">J11+J18+J37+J43+J49+J56</f>
        <v>-665.6</v>
      </c>
      <c r="K10" s="15"/>
      <c r="L10" s="15">
        <f t="shared" si="0"/>
        <v>69479</v>
      </c>
      <c r="M10" s="15"/>
      <c r="N10" s="15">
        <f t="shared" ref="N10" si="1">N11+N18+N37+N43+N49+N56</f>
        <v>69301.899999999994</v>
      </c>
      <c r="O10" s="15"/>
      <c r="P10" s="68">
        <f t="shared" ref="P10:P73" si="2">N10/L10</f>
        <v>0.99745102836828381</v>
      </c>
    </row>
    <row r="11" spans="1:20" ht="24" x14ac:dyDescent="0.2">
      <c r="A11" s="1"/>
      <c r="B11" s="12" t="s">
        <v>9</v>
      </c>
      <c r="C11" s="13">
        <v>650</v>
      </c>
      <c r="D11" s="13">
        <v>1</v>
      </c>
      <c r="E11" s="13">
        <v>2</v>
      </c>
      <c r="F11" s="10" t="s">
        <v>8</v>
      </c>
      <c r="G11" s="14" t="s">
        <v>8</v>
      </c>
      <c r="H11" s="15">
        <f>H12</f>
        <v>3144.6</v>
      </c>
      <c r="I11" s="15"/>
      <c r="J11" s="15">
        <f t="shared" ref="J11" si="3">J12</f>
        <v>-172.2</v>
      </c>
      <c r="K11" s="15"/>
      <c r="L11" s="15">
        <f>L12</f>
        <v>2972.4</v>
      </c>
      <c r="M11" s="15"/>
      <c r="N11" s="15">
        <f>N12</f>
        <v>2972.4</v>
      </c>
      <c r="O11" s="15"/>
      <c r="P11" s="68">
        <f t="shared" si="2"/>
        <v>1</v>
      </c>
    </row>
    <row r="12" spans="1:20" ht="24" x14ac:dyDescent="0.2">
      <c r="A12" s="1"/>
      <c r="B12" s="16" t="s">
        <v>117</v>
      </c>
      <c r="C12" s="13">
        <v>650</v>
      </c>
      <c r="D12" s="13">
        <v>1</v>
      </c>
      <c r="E12" s="13">
        <v>2</v>
      </c>
      <c r="F12" s="10" t="s">
        <v>127</v>
      </c>
      <c r="G12" s="14" t="s">
        <v>8</v>
      </c>
      <c r="H12" s="15">
        <f t="shared" ref="H12:N14" si="4">H13</f>
        <v>3144.6</v>
      </c>
      <c r="I12" s="15"/>
      <c r="J12" s="15">
        <f t="shared" si="4"/>
        <v>-172.2</v>
      </c>
      <c r="K12" s="15"/>
      <c r="L12" s="15">
        <f t="shared" si="4"/>
        <v>2972.4</v>
      </c>
      <c r="M12" s="15"/>
      <c r="N12" s="15">
        <f t="shared" si="4"/>
        <v>2972.4</v>
      </c>
      <c r="O12" s="15"/>
      <c r="P12" s="68">
        <f t="shared" si="2"/>
        <v>1</v>
      </c>
    </row>
    <row r="13" spans="1:20" ht="24" x14ac:dyDescent="0.2">
      <c r="A13" s="1"/>
      <c r="B13" s="16" t="s">
        <v>70</v>
      </c>
      <c r="C13" s="13">
        <v>650</v>
      </c>
      <c r="D13" s="13">
        <v>1</v>
      </c>
      <c r="E13" s="13">
        <v>2</v>
      </c>
      <c r="F13" s="10" t="s">
        <v>128</v>
      </c>
      <c r="G13" s="14" t="s">
        <v>8</v>
      </c>
      <c r="H13" s="15">
        <f>H14</f>
        <v>3144.6</v>
      </c>
      <c r="I13" s="15"/>
      <c r="J13" s="15">
        <f t="shared" si="4"/>
        <v>-172.2</v>
      </c>
      <c r="K13" s="15"/>
      <c r="L13" s="15">
        <f>L14</f>
        <v>2972.4</v>
      </c>
      <c r="M13" s="15"/>
      <c r="N13" s="15">
        <f>N14</f>
        <v>2972.4</v>
      </c>
      <c r="O13" s="15"/>
      <c r="P13" s="68">
        <f t="shared" si="2"/>
        <v>1</v>
      </c>
    </row>
    <row r="14" spans="1:20" ht="24" x14ac:dyDescent="0.2">
      <c r="A14" s="1"/>
      <c r="B14" s="17" t="s">
        <v>73</v>
      </c>
      <c r="C14" s="13">
        <v>650</v>
      </c>
      <c r="D14" s="13">
        <v>1</v>
      </c>
      <c r="E14" s="13">
        <v>2</v>
      </c>
      <c r="F14" s="10" t="s">
        <v>129</v>
      </c>
      <c r="G14" s="14"/>
      <c r="H14" s="15">
        <f>H15</f>
        <v>3144.6</v>
      </c>
      <c r="I14" s="15"/>
      <c r="J14" s="15">
        <f t="shared" si="4"/>
        <v>-172.2</v>
      </c>
      <c r="K14" s="15"/>
      <c r="L14" s="15">
        <f>L15</f>
        <v>2972.4</v>
      </c>
      <c r="M14" s="15"/>
      <c r="N14" s="15">
        <f>N15</f>
        <v>2972.4</v>
      </c>
      <c r="O14" s="15"/>
      <c r="P14" s="68">
        <f t="shared" si="2"/>
        <v>1</v>
      </c>
    </row>
    <row r="15" spans="1:20" x14ac:dyDescent="0.2">
      <c r="A15" s="1"/>
      <c r="B15" s="16" t="s">
        <v>115</v>
      </c>
      <c r="C15" s="13">
        <v>650</v>
      </c>
      <c r="D15" s="13">
        <v>1</v>
      </c>
      <c r="E15" s="13">
        <v>2</v>
      </c>
      <c r="F15" s="10" t="s">
        <v>130</v>
      </c>
      <c r="G15" s="14" t="s">
        <v>8</v>
      </c>
      <c r="H15" s="15">
        <f>H17</f>
        <v>3144.6</v>
      </c>
      <c r="I15" s="15"/>
      <c r="J15" s="15">
        <f t="shared" ref="J15" si="5">J17</f>
        <v>-172.2</v>
      </c>
      <c r="K15" s="15"/>
      <c r="L15" s="15">
        <f>L17</f>
        <v>2972.4</v>
      </c>
      <c r="M15" s="15"/>
      <c r="N15" s="15">
        <f>N17</f>
        <v>2972.4</v>
      </c>
      <c r="O15" s="15"/>
      <c r="P15" s="68">
        <f t="shared" si="2"/>
        <v>1</v>
      </c>
    </row>
    <row r="16" spans="1:20" ht="48" x14ac:dyDescent="0.2">
      <c r="A16" s="1"/>
      <c r="B16" s="16" t="s">
        <v>10</v>
      </c>
      <c r="C16" s="13">
        <v>650</v>
      </c>
      <c r="D16" s="13">
        <v>1</v>
      </c>
      <c r="E16" s="13">
        <v>2</v>
      </c>
      <c r="F16" s="10" t="s">
        <v>130</v>
      </c>
      <c r="G16" s="14">
        <v>100</v>
      </c>
      <c r="H16" s="15">
        <f>H17</f>
        <v>3144.6</v>
      </c>
      <c r="I16" s="15"/>
      <c r="J16" s="15">
        <f t="shared" ref="J16" si="6">J17</f>
        <v>-172.2</v>
      </c>
      <c r="K16" s="15"/>
      <c r="L16" s="15">
        <f>L17</f>
        <v>2972.4</v>
      </c>
      <c r="M16" s="15"/>
      <c r="N16" s="15">
        <f>N17</f>
        <v>2972.4</v>
      </c>
      <c r="O16" s="15"/>
      <c r="P16" s="68">
        <f t="shared" si="2"/>
        <v>1</v>
      </c>
    </row>
    <row r="17" spans="1:17" ht="24" x14ac:dyDescent="0.2">
      <c r="A17" s="1"/>
      <c r="B17" s="18" t="s">
        <v>12</v>
      </c>
      <c r="C17" s="13">
        <v>650</v>
      </c>
      <c r="D17" s="13">
        <v>1</v>
      </c>
      <c r="E17" s="13">
        <v>2</v>
      </c>
      <c r="F17" s="10" t="s">
        <v>130</v>
      </c>
      <c r="G17" s="14" t="s">
        <v>13</v>
      </c>
      <c r="H17" s="15">
        <v>3144.6</v>
      </c>
      <c r="I17" s="15"/>
      <c r="J17" s="15">
        <v>-172.2</v>
      </c>
      <c r="K17" s="15"/>
      <c r="L17" s="15">
        <f>H17+J17</f>
        <v>2972.4</v>
      </c>
      <c r="M17" s="15"/>
      <c r="N17" s="15">
        <v>2972.4</v>
      </c>
      <c r="O17" s="15"/>
      <c r="P17" s="68">
        <f t="shared" si="2"/>
        <v>1</v>
      </c>
    </row>
    <row r="18" spans="1:17" ht="36" x14ac:dyDescent="0.2">
      <c r="A18" s="1"/>
      <c r="B18" s="12" t="s">
        <v>14</v>
      </c>
      <c r="C18" s="13">
        <v>650</v>
      </c>
      <c r="D18" s="13">
        <v>1</v>
      </c>
      <c r="E18" s="13">
        <v>4</v>
      </c>
      <c r="F18" s="10" t="s">
        <v>8</v>
      </c>
      <c r="G18" s="14" t="s">
        <v>8</v>
      </c>
      <c r="H18" s="15">
        <f>H19</f>
        <v>33968.6</v>
      </c>
      <c r="I18" s="15"/>
      <c r="J18" s="15">
        <f t="shared" ref="J18:J20" si="7">J19</f>
        <v>-357.29999999999995</v>
      </c>
      <c r="K18" s="15"/>
      <c r="L18" s="15">
        <f>L19</f>
        <v>33611.299999999996</v>
      </c>
      <c r="M18" s="15"/>
      <c r="N18" s="15">
        <f>N19</f>
        <v>33611.300000000003</v>
      </c>
      <c r="O18" s="15"/>
      <c r="P18" s="68">
        <f t="shared" si="2"/>
        <v>1.0000000000000002</v>
      </c>
    </row>
    <row r="19" spans="1:17" ht="24" x14ac:dyDescent="0.2">
      <c r="A19" s="1"/>
      <c r="B19" s="16" t="s">
        <v>117</v>
      </c>
      <c r="C19" s="13">
        <v>650</v>
      </c>
      <c r="D19" s="13">
        <v>1</v>
      </c>
      <c r="E19" s="13">
        <v>4</v>
      </c>
      <c r="F19" s="10" t="s">
        <v>127</v>
      </c>
      <c r="G19" s="14" t="s">
        <v>8</v>
      </c>
      <c r="H19" s="15">
        <f>H20</f>
        <v>33968.6</v>
      </c>
      <c r="I19" s="15"/>
      <c r="J19" s="15">
        <f t="shared" si="7"/>
        <v>-357.29999999999995</v>
      </c>
      <c r="K19" s="15"/>
      <c r="L19" s="15">
        <f>L20</f>
        <v>33611.299999999996</v>
      </c>
      <c r="M19" s="15"/>
      <c r="N19" s="15">
        <f>N20</f>
        <v>33611.300000000003</v>
      </c>
      <c r="O19" s="15"/>
      <c r="P19" s="68">
        <f t="shared" si="2"/>
        <v>1.0000000000000002</v>
      </c>
    </row>
    <row r="20" spans="1:17" ht="24" x14ac:dyDescent="0.2">
      <c r="A20" s="1"/>
      <c r="B20" s="16" t="s">
        <v>70</v>
      </c>
      <c r="C20" s="13">
        <v>650</v>
      </c>
      <c r="D20" s="13">
        <v>1</v>
      </c>
      <c r="E20" s="13">
        <v>4</v>
      </c>
      <c r="F20" s="10" t="s">
        <v>131</v>
      </c>
      <c r="G20" s="14" t="s">
        <v>8</v>
      </c>
      <c r="H20" s="15">
        <f>H21</f>
        <v>33968.6</v>
      </c>
      <c r="I20" s="15"/>
      <c r="J20" s="15">
        <f t="shared" si="7"/>
        <v>-357.29999999999995</v>
      </c>
      <c r="K20" s="15"/>
      <c r="L20" s="15">
        <f>L21</f>
        <v>33611.299999999996</v>
      </c>
      <c r="M20" s="15"/>
      <c r="N20" s="15">
        <f>N21</f>
        <v>33611.300000000003</v>
      </c>
      <c r="O20" s="15"/>
      <c r="P20" s="68">
        <f t="shared" si="2"/>
        <v>1.0000000000000002</v>
      </c>
    </row>
    <row r="21" spans="1:17" ht="24" x14ac:dyDescent="0.2">
      <c r="A21" s="1"/>
      <c r="B21" s="17" t="s">
        <v>73</v>
      </c>
      <c r="C21" s="13">
        <v>650</v>
      </c>
      <c r="D21" s="13">
        <v>1</v>
      </c>
      <c r="E21" s="13">
        <v>4</v>
      </c>
      <c r="F21" s="10" t="s">
        <v>132</v>
      </c>
      <c r="G21" s="14"/>
      <c r="H21" s="15">
        <f>H22+H29</f>
        <v>33968.6</v>
      </c>
      <c r="I21" s="15"/>
      <c r="J21" s="15">
        <f t="shared" ref="J21" si="8">J22+J29</f>
        <v>-357.29999999999995</v>
      </c>
      <c r="K21" s="15"/>
      <c r="L21" s="15">
        <f>L22+L29</f>
        <v>33611.299999999996</v>
      </c>
      <c r="M21" s="15"/>
      <c r="N21" s="15">
        <f>N22+N29</f>
        <v>33611.300000000003</v>
      </c>
      <c r="O21" s="15"/>
      <c r="P21" s="68">
        <f t="shared" si="2"/>
        <v>1.0000000000000002</v>
      </c>
    </row>
    <row r="22" spans="1:17" x14ac:dyDescent="0.2">
      <c r="A22" s="1"/>
      <c r="B22" s="17" t="s">
        <v>15</v>
      </c>
      <c r="C22" s="13">
        <v>650</v>
      </c>
      <c r="D22" s="13">
        <v>1</v>
      </c>
      <c r="E22" s="13">
        <v>4</v>
      </c>
      <c r="F22" s="10" t="s">
        <v>133</v>
      </c>
      <c r="G22" s="14" t="s">
        <v>8</v>
      </c>
      <c r="H22" s="15">
        <f>H23+H25+H27</f>
        <v>33888.400000000001</v>
      </c>
      <c r="I22" s="15"/>
      <c r="J22" s="15">
        <f t="shared" ref="J22" si="9">J23+J25+J27</f>
        <v>-424.29999999999995</v>
      </c>
      <c r="K22" s="15"/>
      <c r="L22" s="15">
        <f>L23+L25+L27</f>
        <v>33464.1</v>
      </c>
      <c r="M22" s="15"/>
      <c r="N22" s="15">
        <f>N23+N25+N27</f>
        <v>33464.100000000006</v>
      </c>
      <c r="O22" s="15"/>
      <c r="P22" s="68">
        <f t="shared" si="2"/>
        <v>1.0000000000000002</v>
      </c>
    </row>
    <row r="23" spans="1:17" ht="48" x14ac:dyDescent="0.2">
      <c r="A23" s="1"/>
      <c r="B23" s="18" t="s">
        <v>10</v>
      </c>
      <c r="C23" s="13">
        <v>650</v>
      </c>
      <c r="D23" s="13">
        <v>1</v>
      </c>
      <c r="E23" s="13">
        <v>4</v>
      </c>
      <c r="F23" s="10" t="s">
        <v>133</v>
      </c>
      <c r="G23" s="14" t="s">
        <v>11</v>
      </c>
      <c r="H23" s="15">
        <f>H24</f>
        <v>33591.199999999997</v>
      </c>
      <c r="I23" s="15"/>
      <c r="J23" s="15">
        <f t="shared" ref="J23" si="10">J24</f>
        <v>-487.4</v>
      </c>
      <c r="K23" s="15"/>
      <c r="L23" s="15">
        <f>L24</f>
        <v>33103.799999999996</v>
      </c>
      <c r="M23" s="15"/>
      <c r="N23" s="15">
        <f>N24</f>
        <v>33103.800000000003</v>
      </c>
      <c r="O23" s="15"/>
      <c r="P23" s="68">
        <f t="shared" si="2"/>
        <v>1.0000000000000002</v>
      </c>
    </row>
    <row r="24" spans="1:17" ht="24" x14ac:dyDescent="0.2">
      <c r="A24" s="1"/>
      <c r="B24" s="18" t="s">
        <v>12</v>
      </c>
      <c r="C24" s="13">
        <v>650</v>
      </c>
      <c r="D24" s="13">
        <v>1</v>
      </c>
      <c r="E24" s="13">
        <v>4</v>
      </c>
      <c r="F24" s="10" t="s">
        <v>133</v>
      </c>
      <c r="G24" s="14" t="s">
        <v>13</v>
      </c>
      <c r="H24" s="15">
        <v>33591.199999999997</v>
      </c>
      <c r="I24" s="15"/>
      <c r="J24" s="15">
        <v>-487.4</v>
      </c>
      <c r="K24" s="15"/>
      <c r="L24" s="15">
        <f>H24+J24</f>
        <v>33103.799999999996</v>
      </c>
      <c r="M24" s="15"/>
      <c r="N24" s="15">
        <v>33103.800000000003</v>
      </c>
      <c r="O24" s="15"/>
      <c r="P24" s="68">
        <f t="shared" si="2"/>
        <v>1.0000000000000002</v>
      </c>
      <c r="Q24" s="29">
        <v>33103.847000000002</v>
      </c>
    </row>
    <row r="25" spans="1:17" ht="24" x14ac:dyDescent="0.2">
      <c r="A25" s="1"/>
      <c r="B25" s="18" t="s">
        <v>103</v>
      </c>
      <c r="C25" s="13">
        <v>650</v>
      </c>
      <c r="D25" s="13">
        <v>1</v>
      </c>
      <c r="E25" s="13">
        <v>4</v>
      </c>
      <c r="F25" s="10" t="s">
        <v>133</v>
      </c>
      <c r="G25" s="14" t="s">
        <v>16</v>
      </c>
      <c r="H25" s="15">
        <f>H26</f>
        <v>222.4</v>
      </c>
      <c r="I25" s="15"/>
      <c r="J25" s="15">
        <f t="shared" ref="J25" si="11">J26</f>
        <v>91</v>
      </c>
      <c r="K25" s="15"/>
      <c r="L25" s="15">
        <f>L26</f>
        <v>313.39999999999998</v>
      </c>
      <c r="M25" s="15"/>
      <c r="N25" s="15">
        <f>N26</f>
        <v>313.39999999999998</v>
      </c>
      <c r="O25" s="15"/>
      <c r="P25" s="68">
        <f t="shared" si="2"/>
        <v>1</v>
      </c>
    </row>
    <row r="26" spans="1:17" ht="24" x14ac:dyDescent="0.2">
      <c r="A26" s="1"/>
      <c r="B26" s="18" t="s">
        <v>17</v>
      </c>
      <c r="C26" s="13">
        <v>650</v>
      </c>
      <c r="D26" s="13">
        <v>1</v>
      </c>
      <c r="E26" s="13">
        <v>4</v>
      </c>
      <c r="F26" s="10" t="s">
        <v>133</v>
      </c>
      <c r="G26" s="14" t="s">
        <v>18</v>
      </c>
      <c r="H26" s="15">
        <v>222.4</v>
      </c>
      <c r="I26" s="15"/>
      <c r="J26" s="15">
        <v>91</v>
      </c>
      <c r="K26" s="15"/>
      <c r="L26" s="15">
        <f>H26+J26</f>
        <v>313.39999999999998</v>
      </c>
      <c r="M26" s="15"/>
      <c r="N26" s="15">
        <v>313.39999999999998</v>
      </c>
      <c r="O26" s="15"/>
      <c r="P26" s="68">
        <f t="shared" si="2"/>
        <v>1</v>
      </c>
    </row>
    <row r="27" spans="1:17" x14ac:dyDescent="0.2">
      <c r="A27" s="1"/>
      <c r="B27" s="18" t="s">
        <v>19</v>
      </c>
      <c r="C27" s="13">
        <v>650</v>
      </c>
      <c r="D27" s="13">
        <v>1</v>
      </c>
      <c r="E27" s="13">
        <v>4</v>
      </c>
      <c r="F27" s="10" t="s">
        <v>133</v>
      </c>
      <c r="G27" s="14">
        <v>800</v>
      </c>
      <c r="H27" s="15">
        <f>H28</f>
        <v>74.8</v>
      </c>
      <c r="I27" s="15"/>
      <c r="J27" s="15">
        <f t="shared" ref="J27" si="12">J28</f>
        <v>-27.9</v>
      </c>
      <c r="K27" s="15"/>
      <c r="L27" s="15">
        <f>L28</f>
        <v>46.9</v>
      </c>
      <c r="M27" s="15"/>
      <c r="N27" s="15">
        <f>N28</f>
        <v>46.9</v>
      </c>
      <c r="O27" s="15"/>
      <c r="P27" s="68">
        <f t="shared" si="2"/>
        <v>1</v>
      </c>
    </row>
    <row r="28" spans="1:17" x14ac:dyDescent="0.2">
      <c r="A28" s="1"/>
      <c r="B28" s="18" t="s">
        <v>20</v>
      </c>
      <c r="C28" s="13">
        <v>650</v>
      </c>
      <c r="D28" s="13">
        <v>1</v>
      </c>
      <c r="E28" s="13">
        <v>4</v>
      </c>
      <c r="F28" s="10" t="s">
        <v>133</v>
      </c>
      <c r="G28" s="14">
        <v>850</v>
      </c>
      <c r="H28" s="15">
        <v>74.8</v>
      </c>
      <c r="I28" s="15"/>
      <c r="J28" s="15">
        <f>-27.9</f>
        <v>-27.9</v>
      </c>
      <c r="K28" s="15"/>
      <c r="L28" s="15">
        <f>H28+J28</f>
        <v>46.9</v>
      </c>
      <c r="M28" s="15"/>
      <c r="N28" s="15">
        <v>46.9</v>
      </c>
      <c r="O28" s="15"/>
      <c r="P28" s="68">
        <f t="shared" si="2"/>
        <v>1</v>
      </c>
      <c r="Q28" s="29">
        <v>46.85</v>
      </c>
    </row>
    <row r="29" spans="1:17" x14ac:dyDescent="0.2">
      <c r="A29" s="1"/>
      <c r="B29" s="17" t="s">
        <v>134</v>
      </c>
      <c r="C29" s="13">
        <v>650</v>
      </c>
      <c r="D29" s="13">
        <v>1</v>
      </c>
      <c r="E29" s="13">
        <v>4</v>
      </c>
      <c r="F29" s="10" t="s">
        <v>227</v>
      </c>
      <c r="G29" s="14"/>
      <c r="H29" s="15">
        <f>H30+H32+H34</f>
        <v>80.2</v>
      </c>
      <c r="I29" s="15"/>
      <c r="J29" s="15">
        <f t="shared" ref="J29" si="13">J30+J32+J34</f>
        <v>67</v>
      </c>
      <c r="K29" s="15"/>
      <c r="L29" s="15">
        <f>L30+L32+L34</f>
        <v>147.19999999999999</v>
      </c>
      <c r="M29" s="15"/>
      <c r="N29" s="15">
        <f>N30+N32+N34</f>
        <v>147.19999999999999</v>
      </c>
      <c r="O29" s="15"/>
      <c r="P29" s="68">
        <f t="shared" si="2"/>
        <v>1</v>
      </c>
    </row>
    <row r="30" spans="1:17" s="2" customFormat="1" ht="48" hidden="1" x14ac:dyDescent="0.2">
      <c r="A30" s="1"/>
      <c r="B30" s="36" t="s">
        <v>10</v>
      </c>
      <c r="C30" s="13">
        <v>650</v>
      </c>
      <c r="D30" s="37">
        <v>1</v>
      </c>
      <c r="E30" s="37">
        <v>4</v>
      </c>
      <c r="F30" s="38" t="s">
        <v>135</v>
      </c>
      <c r="G30" s="39" t="s">
        <v>11</v>
      </c>
      <c r="H30" s="40">
        <f>H31</f>
        <v>0</v>
      </c>
      <c r="I30" s="40"/>
      <c r="J30" s="40">
        <f t="shared" ref="J30" si="14">J31</f>
        <v>0</v>
      </c>
      <c r="K30" s="40"/>
      <c r="L30" s="40">
        <f>L31</f>
        <v>0</v>
      </c>
      <c r="M30" s="40"/>
      <c r="N30" s="40">
        <f>N31</f>
        <v>0</v>
      </c>
      <c r="O30" s="40"/>
      <c r="P30" s="68" t="e">
        <f t="shared" si="2"/>
        <v>#DIV/0!</v>
      </c>
    </row>
    <row r="31" spans="1:17" s="2" customFormat="1" ht="24" hidden="1" x14ac:dyDescent="0.2">
      <c r="A31" s="1"/>
      <c r="B31" s="12" t="s">
        <v>12</v>
      </c>
      <c r="C31" s="13">
        <v>650</v>
      </c>
      <c r="D31" s="13">
        <v>1</v>
      </c>
      <c r="E31" s="13">
        <v>4</v>
      </c>
      <c r="F31" s="10" t="s">
        <v>135</v>
      </c>
      <c r="G31" s="14">
        <v>120</v>
      </c>
      <c r="H31" s="15">
        <v>0</v>
      </c>
      <c r="I31" s="15"/>
      <c r="J31" s="15"/>
      <c r="K31" s="15"/>
      <c r="L31" s="15">
        <v>0</v>
      </c>
      <c r="M31" s="15"/>
      <c r="N31" s="15"/>
      <c r="O31" s="15"/>
      <c r="P31" s="68" t="e">
        <f t="shared" si="2"/>
        <v>#DIV/0!</v>
      </c>
    </row>
    <row r="32" spans="1:17" s="2" customFormat="1" ht="24" hidden="1" x14ac:dyDescent="0.2">
      <c r="A32" s="1"/>
      <c r="B32" s="18" t="s">
        <v>103</v>
      </c>
      <c r="C32" s="13">
        <v>650</v>
      </c>
      <c r="D32" s="13">
        <v>1</v>
      </c>
      <c r="E32" s="13">
        <v>4</v>
      </c>
      <c r="F32" s="10" t="s">
        <v>135</v>
      </c>
      <c r="G32" s="14">
        <v>200</v>
      </c>
      <c r="H32" s="15">
        <f>H33</f>
        <v>0</v>
      </c>
      <c r="I32" s="15"/>
      <c r="J32" s="15">
        <f t="shared" ref="J32" si="15">J33</f>
        <v>0</v>
      </c>
      <c r="K32" s="15"/>
      <c r="L32" s="15">
        <f>L33</f>
        <v>0</v>
      </c>
      <c r="M32" s="15"/>
      <c r="N32" s="15">
        <f>N33</f>
        <v>0</v>
      </c>
      <c r="O32" s="15"/>
      <c r="P32" s="68" t="e">
        <f t="shared" si="2"/>
        <v>#DIV/0!</v>
      </c>
    </row>
    <row r="33" spans="1:17" s="2" customFormat="1" ht="24" hidden="1" x14ac:dyDescent="0.2">
      <c r="A33" s="1"/>
      <c r="B33" s="30" t="s">
        <v>17</v>
      </c>
      <c r="C33" s="13">
        <v>650</v>
      </c>
      <c r="D33" s="31">
        <v>1</v>
      </c>
      <c r="E33" s="31">
        <v>4</v>
      </c>
      <c r="F33" s="32" t="s">
        <v>135</v>
      </c>
      <c r="G33" s="33">
        <v>240</v>
      </c>
      <c r="H33" s="34"/>
      <c r="I33" s="34"/>
      <c r="J33" s="34"/>
      <c r="K33" s="34"/>
      <c r="L33" s="34"/>
      <c r="M33" s="34"/>
      <c r="N33" s="34"/>
      <c r="O33" s="34"/>
      <c r="P33" s="68" t="e">
        <f t="shared" si="2"/>
        <v>#DIV/0!</v>
      </c>
    </row>
    <row r="34" spans="1:17" x14ac:dyDescent="0.2">
      <c r="A34" s="1"/>
      <c r="B34" s="18" t="s">
        <v>19</v>
      </c>
      <c r="C34" s="13">
        <v>650</v>
      </c>
      <c r="D34" s="13">
        <v>1</v>
      </c>
      <c r="E34" s="13">
        <v>4</v>
      </c>
      <c r="F34" s="10" t="s">
        <v>227</v>
      </c>
      <c r="G34" s="14">
        <v>800</v>
      </c>
      <c r="H34" s="15">
        <f>SUM(H35:H36)</f>
        <v>80.2</v>
      </c>
      <c r="I34" s="15"/>
      <c r="J34" s="15">
        <f t="shared" ref="J34" si="16">SUM(J35:J36)</f>
        <v>67</v>
      </c>
      <c r="K34" s="15"/>
      <c r="L34" s="15">
        <f>SUM(L35:L36)</f>
        <v>147.19999999999999</v>
      </c>
      <c r="M34" s="15"/>
      <c r="N34" s="15">
        <f>SUM(N35:N36)</f>
        <v>147.19999999999999</v>
      </c>
      <c r="O34" s="15"/>
      <c r="P34" s="68">
        <f t="shared" si="2"/>
        <v>1</v>
      </c>
    </row>
    <row r="35" spans="1:17" x14ac:dyDescent="0.2">
      <c r="A35" s="1"/>
      <c r="B35" s="18" t="s">
        <v>108</v>
      </c>
      <c r="C35" s="13">
        <v>650</v>
      </c>
      <c r="D35" s="13">
        <v>1</v>
      </c>
      <c r="E35" s="13">
        <v>4</v>
      </c>
      <c r="F35" s="10" t="s">
        <v>227</v>
      </c>
      <c r="G35" s="14">
        <v>830</v>
      </c>
      <c r="H35" s="15">
        <v>80.2</v>
      </c>
      <c r="I35" s="15"/>
      <c r="J35" s="15">
        <v>67</v>
      </c>
      <c r="K35" s="15"/>
      <c r="L35" s="15">
        <f>H35+J35</f>
        <v>147.19999999999999</v>
      </c>
      <c r="M35" s="15"/>
      <c r="N35" s="15">
        <v>147.19999999999999</v>
      </c>
      <c r="O35" s="15"/>
      <c r="P35" s="68">
        <f t="shared" si="2"/>
        <v>1</v>
      </c>
      <c r="Q35" s="29">
        <v>147.15199999999999</v>
      </c>
    </row>
    <row r="36" spans="1:17" hidden="1" x14ac:dyDescent="0.2">
      <c r="A36" s="1"/>
      <c r="B36" s="18" t="s">
        <v>20</v>
      </c>
      <c r="C36" s="13">
        <v>650</v>
      </c>
      <c r="D36" s="13">
        <v>1</v>
      </c>
      <c r="E36" s="13">
        <v>4</v>
      </c>
      <c r="F36" s="10" t="s">
        <v>227</v>
      </c>
      <c r="G36" s="14">
        <v>850</v>
      </c>
      <c r="H36" s="15">
        <v>0</v>
      </c>
      <c r="I36" s="15"/>
      <c r="J36" s="15"/>
      <c r="K36" s="15"/>
      <c r="L36" s="15">
        <f>H36+J36</f>
        <v>0</v>
      </c>
      <c r="M36" s="15"/>
      <c r="N36" s="15"/>
      <c r="O36" s="15"/>
      <c r="P36" s="68" t="e">
        <f t="shared" si="2"/>
        <v>#DIV/0!</v>
      </c>
    </row>
    <row r="37" spans="1:17" ht="25.5" customHeight="1" x14ac:dyDescent="0.2">
      <c r="A37" s="1"/>
      <c r="B37" s="17" t="s">
        <v>288</v>
      </c>
      <c r="C37" s="13">
        <v>650</v>
      </c>
      <c r="D37" s="13">
        <v>1</v>
      </c>
      <c r="E37" s="13">
        <v>6</v>
      </c>
      <c r="F37" s="10"/>
      <c r="G37" s="14"/>
      <c r="H37" s="15">
        <f t="shared" ref="H37:N41" si="17">H38</f>
        <v>85.6</v>
      </c>
      <c r="I37" s="15"/>
      <c r="J37" s="15">
        <f t="shared" si="17"/>
        <v>0</v>
      </c>
      <c r="K37" s="15"/>
      <c r="L37" s="15">
        <f t="shared" si="17"/>
        <v>85.6</v>
      </c>
      <c r="M37" s="15"/>
      <c r="N37" s="15">
        <f t="shared" si="17"/>
        <v>85.6</v>
      </c>
      <c r="O37" s="15"/>
      <c r="P37" s="68">
        <f t="shared" si="2"/>
        <v>1</v>
      </c>
    </row>
    <row r="38" spans="1:17" x14ac:dyDescent="0.2">
      <c r="A38" s="1"/>
      <c r="B38" s="17" t="s">
        <v>29</v>
      </c>
      <c r="C38" s="13">
        <v>650</v>
      </c>
      <c r="D38" s="13">
        <v>1</v>
      </c>
      <c r="E38" s="13">
        <v>6</v>
      </c>
      <c r="F38" s="10" t="s">
        <v>81</v>
      </c>
      <c r="G38" s="14"/>
      <c r="H38" s="15">
        <f>H39</f>
        <v>85.6</v>
      </c>
      <c r="I38" s="15"/>
      <c r="J38" s="15">
        <f t="shared" si="17"/>
        <v>0</v>
      </c>
      <c r="K38" s="15"/>
      <c r="L38" s="15">
        <f>L39</f>
        <v>85.6</v>
      </c>
      <c r="M38" s="15"/>
      <c r="N38" s="15">
        <f>N39</f>
        <v>85.6</v>
      </c>
      <c r="O38" s="15"/>
      <c r="P38" s="68">
        <f t="shared" si="2"/>
        <v>1</v>
      </c>
    </row>
    <row r="39" spans="1:17" ht="24" x14ac:dyDescent="0.2">
      <c r="A39" s="1"/>
      <c r="B39" s="17" t="s">
        <v>137</v>
      </c>
      <c r="C39" s="13">
        <v>650</v>
      </c>
      <c r="D39" s="13">
        <v>1</v>
      </c>
      <c r="E39" s="13">
        <v>6</v>
      </c>
      <c r="F39" s="10" t="s">
        <v>138</v>
      </c>
      <c r="G39" s="14"/>
      <c r="H39" s="15">
        <f t="shared" si="17"/>
        <v>85.6</v>
      </c>
      <c r="I39" s="15"/>
      <c r="J39" s="15">
        <f t="shared" si="17"/>
        <v>0</v>
      </c>
      <c r="K39" s="15"/>
      <c r="L39" s="15">
        <f t="shared" si="17"/>
        <v>85.6</v>
      </c>
      <c r="M39" s="15"/>
      <c r="N39" s="15">
        <f t="shared" si="17"/>
        <v>85.6</v>
      </c>
      <c r="O39" s="15"/>
      <c r="P39" s="68">
        <f t="shared" si="2"/>
        <v>1</v>
      </c>
    </row>
    <row r="40" spans="1:17" ht="49.5" customHeight="1" x14ac:dyDescent="0.2">
      <c r="A40" s="1"/>
      <c r="B40" s="17" t="s">
        <v>78</v>
      </c>
      <c r="C40" s="13">
        <v>650</v>
      </c>
      <c r="D40" s="13">
        <v>1</v>
      </c>
      <c r="E40" s="13">
        <v>6</v>
      </c>
      <c r="F40" s="10" t="s">
        <v>136</v>
      </c>
      <c r="G40" s="14"/>
      <c r="H40" s="15">
        <f t="shared" si="17"/>
        <v>85.6</v>
      </c>
      <c r="I40" s="15"/>
      <c r="J40" s="15">
        <f t="shared" si="17"/>
        <v>0</v>
      </c>
      <c r="K40" s="15"/>
      <c r="L40" s="15">
        <f t="shared" si="17"/>
        <v>85.6</v>
      </c>
      <c r="M40" s="15"/>
      <c r="N40" s="15">
        <f t="shared" si="17"/>
        <v>85.6</v>
      </c>
      <c r="O40" s="15"/>
      <c r="P40" s="68">
        <f t="shared" si="2"/>
        <v>1</v>
      </c>
    </row>
    <row r="41" spans="1:17" x14ac:dyDescent="0.2">
      <c r="A41" s="1"/>
      <c r="B41" s="17" t="s">
        <v>65</v>
      </c>
      <c r="C41" s="13">
        <v>650</v>
      </c>
      <c r="D41" s="13">
        <v>1</v>
      </c>
      <c r="E41" s="13">
        <v>6</v>
      </c>
      <c r="F41" s="10" t="s">
        <v>136</v>
      </c>
      <c r="G41" s="14">
        <v>500</v>
      </c>
      <c r="H41" s="15">
        <f t="shared" si="17"/>
        <v>85.6</v>
      </c>
      <c r="I41" s="15"/>
      <c r="J41" s="15">
        <f t="shared" si="17"/>
        <v>0</v>
      </c>
      <c r="K41" s="15"/>
      <c r="L41" s="15">
        <f t="shared" si="17"/>
        <v>85.6</v>
      </c>
      <c r="M41" s="15"/>
      <c r="N41" s="15">
        <f t="shared" si="17"/>
        <v>85.6</v>
      </c>
      <c r="O41" s="15"/>
      <c r="P41" s="68">
        <f t="shared" si="2"/>
        <v>1</v>
      </c>
    </row>
    <row r="42" spans="1:17" x14ac:dyDescent="0.2">
      <c r="A42" s="1"/>
      <c r="B42" s="18" t="s">
        <v>66</v>
      </c>
      <c r="C42" s="13">
        <v>650</v>
      </c>
      <c r="D42" s="13">
        <v>1</v>
      </c>
      <c r="E42" s="13">
        <v>6</v>
      </c>
      <c r="F42" s="10" t="s">
        <v>136</v>
      </c>
      <c r="G42" s="14">
        <v>540</v>
      </c>
      <c r="H42" s="15">
        <v>85.6</v>
      </c>
      <c r="I42" s="15"/>
      <c r="J42" s="15"/>
      <c r="K42" s="15"/>
      <c r="L42" s="15">
        <f>H42+J42</f>
        <v>85.6</v>
      </c>
      <c r="M42" s="15"/>
      <c r="N42" s="15">
        <v>85.6</v>
      </c>
      <c r="O42" s="15"/>
      <c r="P42" s="68">
        <f t="shared" si="2"/>
        <v>1</v>
      </c>
    </row>
    <row r="43" spans="1:17" x14ac:dyDescent="0.2">
      <c r="A43" s="1"/>
      <c r="B43" s="12" t="s">
        <v>303</v>
      </c>
      <c r="C43" s="13">
        <v>650</v>
      </c>
      <c r="D43" s="13">
        <v>1</v>
      </c>
      <c r="E43" s="13">
        <v>7</v>
      </c>
      <c r="F43" s="10"/>
      <c r="G43" s="14" t="s">
        <v>8</v>
      </c>
      <c r="H43" s="15">
        <f t="shared" ref="H43:N47" si="18">H44</f>
        <v>1300</v>
      </c>
      <c r="I43" s="15"/>
      <c r="J43" s="15">
        <f t="shared" si="18"/>
        <v>0</v>
      </c>
      <c r="K43" s="15"/>
      <c r="L43" s="15">
        <f t="shared" si="18"/>
        <v>1300</v>
      </c>
      <c r="M43" s="15"/>
      <c r="N43" s="15">
        <f t="shared" si="18"/>
        <v>1300</v>
      </c>
      <c r="O43" s="15"/>
      <c r="P43" s="68">
        <f t="shared" si="2"/>
        <v>1</v>
      </c>
    </row>
    <row r="44" spans="1:17" x14ac:dyDescent="0.2">
      <c r="A44" s="1"/>
      <c r="B44" s="16" t="s">
        <v>29</v>
      </c>
      <c r="C44" s="13">
        <v>650</v>
      </c>
      <c r="D44" s="13">
        <v>1</v>
      </c>
      <c r="E44" s="13">
        <v>7</v>
      </c>
      <c r="F44" s="10" t="s">
        <v>81</v>
      </c>
      <c r="G44" s="14" t="s">
        <v>8</v>
      </c>
      <c r="H44" s="15">
        <f>H45</f>
        <v>1300</v>
      </c>
      <c r="I44" s="15"/>
      <c r="J44" s="15">
        <f>J45</f>
        <v>0</v>
      </c>
      <c r="K44" s="15"/>
      <c r="L44" s="15">
        <f>L45</f>
        <v>1300</v>
      </c>
      <c r="M44" s="15"/>
      <c r="N44" s="15">
        <f>N45</f>
        <v>1300</v>
      </c>
      <c r="O44" s="15"/>
      <c r="P44" s="68">
        <f t="shared" si="2"/>
        <v>1</v>
      </c>
    </row>
    <row r="45" spans="1:17" ht="28.5" customHeight="1" x14ac:dyDescent="0.2">
      <c r="A45" s="1"/>
      <c r="B45" s="17" t="s">
        <v>306</v>
      </c>
      <c r="C45" s="13">
        <v>650</v>
      </c>
      <c r="D45" s="13">
        <v>1</v>
      </c>
      <c r="E45" s="13">
        <v>7</v>
      </c>
      <c r="F45" s="10" t="s">
        <v>153</v>
      </c>
      <c r="G45" s="14"/>
      <c r="H45" s="15">
        <f>H46</f>
        <v>1300</v>
      </c>
      <c r="I45" s="15"/>
      <c r="J45" s="15">
        <f t="shared" si="18"/>
        <v>0</v>
      </c>
      <c r="K45" s="15"/>
      <c r="L45" s="15">
        <f>L46</f>
        <v>1300</v>
      </c>
      <c r="M45" s="15"/>
      <c r="N45" s="15">
        <f>N46</f>
        <v>1300</v>
      </c>
      <c r="O45" s="15"/>
      <c r="P45" s="68">
        <f t="shared" si="2"/>
        <v>1</v>
      </c>
    </row>
    <row r="46" spans="1:17" x14ac:dyDescent="0.2">
      <c r="A46" s="1"/>
      <c r="B46" s="17" t="s">
        <v>304</v>
      </c>
      <c r="C46" s="13">
        <v>650</v>
      </c>
      <c r="D46" s="13">
        <v>1</v>
      </c>
      <c r="E46" s="13">
        <v>7</v>
      </c>
      <c r="F46" s="10" t="s">
        <v>305</v>
      </c>
      <c r="G46" s="14" t="s">
        <v>8</v>
      </c>
      <c r="H46" s="15">
        <f t="shared" si="18"/>
        <v>1300</v>
      </c>
      <c r="I46" s="15"/>
      <c r="J46" s="15">
        <f t="shared" si="18"/>
        <v>0</v>
      </c>
      <c r="K46" s="15"/>
      <c r="L46" s="15">
        <f t="shared" si="18"/>
        <v>1300</v>
      </c>
      <c r="M46" s="15"/>
      <c r="N46" s="15">
        <f t="shared" si="18"/>
        <v>1300</v>
      </c>
      <c r="O46" s="15"/>
      <c r="P46" s="68">
        <f t="shared" si="2"/>
        <v>1</v>
      </c>
    </row>
    <row r="47" spans="1:17" x14ac:dyDescent="0.2">
      <c r="A47" s="1"/>
      <c r="B47" s="17" t="s">
        <v>19</v>
      </c>
      <c r="C47" s="13">
        <v>650</v>
      </c>
      <c r="D47" s="13">
        <v>1</v>
      </c>
      <c r="E47" s="13">
        <v>7</v>
      </c>
      <c r="F47" s="10" t="s">
        <v>305</v>
      </c>
      <c r="G47" s="14" t="s">
        <v>23</v>
      </c>
      <c r="H47" s="15">
        <f t="shared" si="18"/>
        <v>1300</v>
      </c>
      <c r="I47" s="15"/>
      <c r="J47" s="15">
        <f t="shared" si="18"/>
        <v>0</v>
      </c>
      <c r="K47" s="15"/>
      <c r="L47" s="15">
        <f t="shared" si="18"/>
        <v>1300</v>
      </c>
      <c r="M47" s="15"/>
      <c r="N47" s="15">
        <f t="shared" si="18"/>
        <v>1300</v>
      </c>
      <c r="O47" s="15"/>
      <c r="P47" s="68">
        <f t="shared" si="2"/>
        <v>1</v>
      </c>
    </row>
    <row r="48" spans="1:17" x14ac:dyDescent="0.2">
      <c r="A48" s="1"/>
      <c r="B48" s="18" t="s">
        <v>308</v>
      </c>
      <c r="C48" s="13">
        <v>650</v>
      </c>
      <c r="D48" s="13">
        <v>1</v>
      </c>
      <c r="E48" s="13">
        <v>7</v>
      </c>
      <c r="F48" s="10" t="s">
        <v>305</v>
      </c>
      <c r="G48" s="14">
        <v>880</v>
      </c>
      <c r="H48" s="15">
        <v>1300</v>
      </c>
      <c r="I48" s="15"/>
      <c r="J48" s="15"/>
      <c r="K48" s="15"/>
      <c r="L48" s="15">
        <f>H48+J48</f>
        <v>1300</v>
      </c>
      <c r="M48" s="15"/>
      <c r="N48" s="15">
        <v>1300</v>
      </c>
      <c r="O48" s="15"/>
      <c r="P48" s="68">
        <f t="shared" si="2"/>
        <v>1</v>
      </c>
    </row>
    <row r="49" spans="1:17" hidden="1" x14ac:dyDescent="0.2">
      <c r="A49" s="1"/>
      <c r="B49" s="12" t="s">
        <v>21</v>
      </c>
      <c r="C49" s="13">
        <v>650</v>
      </c>
      <c r="D49" s="13">
        <v>1</v>
      </c>
      <c r="E49" s="13">
        <v>11</v>
      </c>
      <c r="F49" s="10"/>
      <c r="G49" s="14" t="s">
        <v>8</v>
      </c>
      <c r="H49" s="15">
        <f t="shared" ref="H49:N54" si="19">H50</f>
        <v>50</v>
      </c>
      <c r="I49" s="15"/>
      <c r="J49" s="15">
        <f t="shared" si="19"/>
        <v>-50</v>
      </c>
      <c r="K49" s="15"/>
      <c r="L49" s="15">
        <f t="shared" si="19"/>
        <v>0</v>
      </c>
      <c r="M49" s="15"/>
      <c r="N49" s="15">
        <f t="shared" si="19"/>
        <v>0</v>
      </c>
      <c r="O49" s="15"/>
      <c r="P49" s="68" t="e">
        <f t="shared" si="2"/>
        <v>#DIV/0!</v>
      </c>
    </row>
    <row r="50" spans="1:17" ht="36" hidden="1" x14ac:dyDescent="0.2">
      <c r="A50" s="1"/>
      <c r="B50" s="16" t="s">
        <v>275</v>
      </c>
      <c r="C50" s="13">
        <v>650</v>
      </c>
      <c r="D50" s="13">
        <v>1</v>
      </c>
      <c r="E50" s="13">
        <v>11</v>
      </c>
      <c r="F50" s="10" t="s">
        <v>160</v>
      </c>
      <c r="G50" s="14" t="s">
        <v>8</v>
      </c>
      <c r="H50" s="15">
        <f t="shared" si="19"/>
        <v>50</v>
      </c>
      <c r="I50" s="15"/>
      <c r="J50" s="15">
        <f t="shared" si="19"/>
        <v>-50</v>
      </c>
      <c r="K50" s="15"/>
      <c r="L50" s="15">
        <f t="shared" si="19"/>
        <v>0</v>
      </c>
      <c r="M50" s="15"/>
      <c r="N50" s="15">
        <f t="shared" si="19"/>
        <v>0</v>
      </c>
      <c r="O50" s="15"/>
      <c r="P50" s="68" t="e">
        <f t="shared" si="2"/>
        <v>#DIV/0!</v>
      </c>
    </row>
    <row r="51" spans="1:17" ht="36" hidden="1" x14ac:dyDescent="0.2">
      <c r="A51" s="1"/>
      <c r="B51" s="17" t="s">
        <v>22</v>
      </c>
      <c r="C51" s="13">
        <v>650</v>
      </c>
      <c r="D51" s="13">
        <v>1</v>
      </c>
      <c r="E51" s="13">
        <v>11</v>
      </c>
      <c r="F51" s="10" t="s">
        <v>139</v>
      </c>
      <c r="G51" s="14" t="s">
        <v>8</v>
      </c>
      <c r="H51" s="15">
        <f>H52</f>
        <v>50</v>
      </c>
      <c r="I51" s="15"/>
      <c r="J51" s="15">
        <f t="shared" si="19"/>
        <v>-50</v>
      </c>
      <c r="K51" s="15"/>
      <c r="L51" s="15">
        <f>L52</f>
        <v>0</v>
      </c>
      <c r="M51" s="15"/>
      <c r="N51" s="15">
        <f>N52</f>
        <v>0</v>
      </c>
      <c r="O51" s="15"/>
      <c r="P51" s="68" t="e">
        <f t="shared" si="2"/>
        <v>#DIV/0!</v>
      </c>
    </row>
    <row r="52" spans="1:17" ht="28.5" hidden="1" customHeight="1" x14ac:dyDescent="0.2">
      <c r="A52" s="1"/>
      <c r="B52" s="17" t="s">
        <v>107</v>
      </c>
      <c r="C52" s="13">
        <v>650</v>
      </c>
      <c r="D52" s="13">
        <v>1</v>
      </c>
      <c r="E52" s="13">
        <v>11</v>
      </c>
      <c r="F52" s="10" t="s">
        <v>140</v>
      </c>
      <c r="G52" s="14"/>
      <c r="H52" s="15">
        <f>H53</f>
        <v>50</v>
      </c>
      <c r="I52" s="15"/>
      <c r="J52" s="15">
        <f t="shared" si="19"/>
        <v>-50</v>
      </c>
      <c r="K52" s="15"/>
      <c r="L52" s="15">
        <f>L53</f>
        <v>0</v>
      </c>
      <c r="M52" s="15"/>
      <c r="N52" s="15">
        <f>N53</f>
        <v>0</v>
      </c>
      <c r="O52" s="15"/>
      <c r="P52" s="68" t="e">
        <f t="shared" si="2"/>
        <v>#DIV/0!</v>
      </c>
    </row>
    <row r="53" spans="1:17" ht="24" hidden="1" x14ac:dyDescent="0.2">
      <c r="A53" s="1"/>
      <c r="B53" s="17" t="s">
        <v>79</v>
      </c>
      <c r="C53" s="13">
        <v>650</v>
      </c>
      <c r="D53" s="13">
        <v>1</v>
      </c>
      <c r="E53" s="13">
        <v>11</v>
      </c>
      <c r="F53" s="10" t="s">
        <v>141</v>
      </c>
      <c r="G53" s="14" t="s">
        <v>8</v>
      </c>
      <c r="H53" s="15">
        <f t="shared" si="19"/>
        <v>50</v>
      </c>
      <c r="I53" s="15"/>
      <c r="J53" s="15">
        <f t="shared" si="19"/>
        <v>-50</v>
      </c>
      <c r="K53" s="15"/>
      <c r="L53" s="15">
        <f t="shared" si="19"/>
        <v>0</v>
      </c>
      <c r="M53" s="15"/>
      <c r="N53" s="15">
        <f t="shared" si="19"/>
        <v>0</v>
      </c>
      <c r="O53" s="15"/>
      <c r="P53" s="68" t="e">
        <f t="shared" si="2"/>
        <v>#DIV/0!</v>
      </c>
    </row>
    <row r="54" spans="1:17" hidden="1" x14ac:dyDescent="0.2">
      <c r="A54" s="1"/>
      <c r="B54" s="17" t="s">
        <v>19</v>
      </c>
      <c r="C54" s="13">
        <v>650</v>
      </c>
      <c r="D54" s="13">
        <v>1</v>
      </c>
      <c r="E54" s="13">
        <v>11</v>
      </c>
      <c r="F54" s="10" t="s">
        <v>141</v>
      </c>
      <c r="G54" s="14" t="s">
        <v>23</v>
      </c>
      <c r="H54" s="15">
        <f t="shared" si="19"/>
        <v>50</v>
      </c>
      <c r="I54" s="15"/>
      <c r="J54" s="15">
        <f t="shared" si="19"/>
        <v>-50</v>
      </c>
      <c r="K54" s="15"/>
      <c r="L54" s="15">
        <f t="shared" si="19"/>
        <v>0</v>
      </c>
      <c r="M54" s="15"/>
      <c r="N54" s="15">
        <f t="shared" si="19"/>
        <v>0</v>
      </c>
      <c r="O54" s="15"/>
      <c r="P54" s="68" t="e">
        <f t="shared" si="2"/>
        <v>#DIV/0!</v>
      </c>
    </row>
    <row r="55" spans="1:17" hidden="1" x14ac:dyDescent="0.2">
      <c r="A55" s="1"/>
      <c r="B55" s="18" t="s">
        <v>24</v>
      </c>
      <c r="C55" s="13">
        <v>650</v>
      </c>
      <c r="D55" s="13">
        <v>1</v>
      </c>
      <c r="E55" s="13">
        <v>11</v>
      </c>
      <c r="F55" s="10" t="s">
        <v>141</v>
      </c>
      <c r="G55" s="14" t="s">
        <v>25</v>
      </c>
      <c r="H55" s="15">
        <v>50</v>
      </c>
      <c r="I55" s="15"/>
      <c r="J55" s="15">
        <v>-50</v>
      </c>
      <c r="K55" s="15"/>
      <c r="L55" s="15">
        <f>H55+J55</f>
        <v>0</v>
      </c>
      <c r="M55" s="15"/>
      <c r="N55" s="15"/>
      <c r="O55" s="15"/>
      <c r="P55" s="68" t="e">
        <f t="shared" si="2"/>
        <v>#DIV/0!</v>
      </c>
    </row>
    <row r="56" spans="1:17" x14ac:dyDescent="0.2">
      <c r="A56" s="1"/>
      <c r="B56" s="12" t="s">
        <v>26</v>
      </c>
      <c r="C56" s="13">
        <v>650</v>
      </c>
      <c r="D56" s="13">
        <v>1</v>
      </c>
      <c r="E56" s="13">
        <v>13</v>
      </c>
      <c r="F56" s="10"/>
      <c r="G56" s="14" t="s">
        <v>8</v>
      </c>
      <c r="H56" s="15">
        <f>H57+H71+H79</f>
        <v>31595.9</v>
      </c>
      <c r="I56" s="15"/>
      <c r="J56" s="15">
        <f t="shared" ref="J56:L56" si="20">J57+J71+J79</f>
        <v>-86.100000000000065</v>
      </c>
      <c r="K56" s="15"/>
      <c r="L56" s="15">
        <f t="shared" si="20"/>
        <v>31509.7</v>
      </c>
      <c r="M56" s="15"/>
      <c r="N56" s="15">
        <f t="shared" ref="N56" si="21">N57+N71+N79</f>
        <v>31332.6</v>
      </c>
      <c r="O56" s="15"/>
      <c r="P56" s="68">
        <f t="shared" si="2"/>
        <v>0.99437950853229318</v>
      </c>
    </row>
    <row r="57" spans="1:17" ht="24" x14ac:dyDescent="0.2">
      <c r="A57" s="1"/>
      <c r="B57" s="16" t="s">
        <v>117</v>
      </c>
      <c r="C57" s="13">
        <v>650</v>
      </c>
      <c r="D57" s="13">
        <v>1</v>
      </c>
      <c r="E57" s="13">
        <v>13</v>
      </c>
      <c r="F57" s="10" t="s">
        <v>127</v>
      </c>
      <c r="G57" s="14" t="s">
        <v>8</v>
      </c>
      <c r="H57" s="15">
        <f>H58</f>
        <v>31314.400000000001</v>
      </c>
      <c r="I57" s="15"/>
      <c r="J57" s="15">
        <f t="shared" ref="J57:J58" si="22">J58</f>
        <v>-66.100000000000065</v>
      </c>
      <c r="K57" s="15"/>
      <c r="L57" s="15">
        <f>L58</f>
        <v>31248.3</v>
      </c>
      <c r="M57" s="15"/>
      <c r="N57" s="15">
        <f>N58</f>
        <v>31071.199999999997</v>
      </c>
      <c r="O57" s="15"/>
      <c r="P57" s="68">
        <f t="shared" si="2"/>
        <v>0.99433249168754778</v>
      </c>
    </row>
    <row r="58" spans="1:17" ht="24" x14ac:dyDescent="0.2">
      <c r="A58" s="1"/>
      <c r="B58" s="16" t="s">
        <v>70</v>
      </c>
      <c r="C58" s="13">
        <v>650</v>
      </c>
      <c r="D58" s="13">
        <v>1</v>
      </c>
      <c r="E58" s="13">
        <v>13</v>
      </c>
      <c r="F58" s="10" t="s">
        <v>131</v>
      </c>
      <c r="G58" s="14"/>
      <c r="H58" s="15">
        <f>H59</f>
        <v>31314.400000000001</v>
      </c>
      <c r="I58" s="15"/>
      <c r="J58" s="15">
        <f t="shared" si="22"/>
        <v>-66.100000000000065</v>
      </c>
      <c r="K58" s="15"/>
      <c r="L58" s="15">
        <f>L59</f>
        <v>31248.3</v>
      </c>
      <c r="M58" s="15"/>
      <c r="N58" s="15">
        <f>N59</f>
        <v>31071.199999999997</v>
      </c>
      <c r="O58" s="15"/>
      <c r="P58" s="68">
        <f t="shared" si="2"/>
        <v>0.99433249168754778</v>
      </c>
    </row>
    <row r="59" spans="1:17" s="2" customFormat="1" ht="24" x14ac:dyDescent="0.2">
      <c r="A59" s="1"/>
      <c r="B59" s="36" t="s">
        <v>142</v>
      </c>
      <c r="C59" s="13">
        <v>650</v>
      </c>
      <c r="D59" s="37">
        <v>1</v>
      </c>
      <c r="E59" s="37">
        <v>13</v>
      </c>
      <c r="F59" s="38" t="s">
        <v>132</v>
      </c>
      <c r="G59" s="39"/>
      <c r="H59" s="40">
        <f>H60+H68</f>
        <v>31314.400000000001</v>
      </c>
      <c r="I59" s="40"/>
      <c r="J59" s="40">
        <f t="shared" ref="J59" si="23">J60+J68</f>
        <v>-66.100000000000065</v>
      </c>
      <c r="K59" s="40"/>
      <c r="L59" s="40">
        <f>L60+L68</f>
        <v>31248.3</v>
      </c>
      <c r="M59" s="40"/>
      <c r="N59" s="40">
        <f>N60+N68</f>
        <v>31071.199999999997</v>
      </c>
      <c r="O59" s="40"/>
      <c r="P59" s="68">
        <f t="shared" si="2"/>
        <v>0.99433249168754778</v>
      </c>
    </row>
    <row r="60" spans="1:17" ht="24" x14ac:dyDescent="0.2">
      <c r="A60" s="1"/>
      <c r="B60" s="17" t="s">
        <v>77</v>
      </c>
      <c r="C60" s="13">
        <v>650</v>
      </c>
      <c r="D60" s="13">
        <v>1</v>
      </c>
      <c r="E60" s="13">
        <v>13</v>
      </c>
      <c r="F60" s="10" t="s">
        <v>143</v>
      </c>
      <c r="G60" s="14"/>
      <c r="H60" s="15">
        <f>H61+H63+H65</f>
        <v>31314.400000000001</v>
      </c>
      <c r="I60" s="15"/>
      <c r="J60" s="15">
        <f t="shared" ref="J60" si="24">J61+J63+J65</f>
        <v>-66.100000000000065</v>
      </c>
      <c r="K60" s="15"/>
      <c r="L60" s="15">
        <f>L61+L63+L65</f>
        <v>31248.3</v>
      </c>
      <c r="M60" s="15"/>
      <c r="N60" s="15">
        <f>N61+N63+N65</f>
        <v>31071.199999999997</v>
      </c>
      <c r="O60" s="15"/>
      <c r="P60" s="68">
        <f t="shared" si="2"/>
        <v>0.99433249168754778</v>
      </c>
    </row>
    <row r="61" spans="1:17" ht="48" x14ac:dyDescent="0.2">
      <c r="A61" s="1"/>
      <c r="B61" s="18" t="s">
        <v>10</v>
      </c>
      <c r="C61" s="13">
        <v>650</v>
      </c>
      <c r="D61" s="13">
        <v>1</v>
      </c>
      <c r="E61" s="13">
        <v>13</v>
      </c>
      <c r="F61" s="10" t="s">
        <v>143</v>
      </c>
      <c r="G61" s="14" t="s">
        <v>11</v>
      </c>
      <c r="H61" s="15">
        <f>H62</f>
        <v>27147.9</v>
      </c>
      <c r="I61" s="15"/>
      <c r="J61" s="15">
        <f t="shared" ref="J61" si="25">J62</f>
        <v>666.8</v>
      </c>
      <c r="K61" s="15"/>
      <c r="L61" s="15">
        <f>L62</f>
        <v>27915.3</v>
      </c>
      <c r="M61" s="15"/>
      <c r="N61" s="15">
        <f>N62</f>
        <v>27915.3</v>
      </c>
      <c r="O61" s="15"/>
      <c r="P61" s="68">
        <f t="shared" si="2"/>
        <v>1</v>
      </c>
    </row>
    <row r="62" spans="1:17" x14ac:dyDescent="0.2">
      <c r="A62" s="1"/>
      <c r="B62" s="18" t="s">
        <v>106</v>
      </c>
      <c r="C62" s="13">
        <v>650</v>
      </c>
      <c r="D62" s="13">
        <v>1</v>
      </c>
      <c r="E62" s="13">
        <v>13</v>
      </c>
      <c r="F62" s="10" t="s">
        <v>143</v>
      </c>
      <c r="G62" s="14">
        <v>110</v>
      </c>
      <c r="H62" s="15">
        <v>27147.9</v>
      </c>
      <c r="I62" s="15"/>
      <c r="J62" s="15">
        <v>666.8</v>
      </c>
      <c r="K62" s="15"/>
      <c r="L62" s="15">
        <f>(H62+J62)*0+27915.3</f>
        <v>27915.3</v>
      </c>
      <c r="M62" s="15"/>
      <c r="N62" s="15">
        <v>27915.3</v>
      </c>
      <c r="O62" s="15"/>
      <c r="P62" s="68">
        <f t="shared" si="2"/>
        <v>1</v>
      </c>
    </row>
    <row r="63" spans="1:17" ht="24" x14ac:dyDescent="0.2">
      <c r="A63" s="1"/>
      <c r="B63" s="18" t="s">
        <v>103</v>
      </c>
      <c r="C63" s="13">
        <v>650</v>
      </c>
      <c r="D63" s="13">
        <v>1</v>
      </c>
      <c r="E63" s="13">
        <v>13</v>
      </c>
      <c r="F63" s="10" t="s">
        <v>143</v>
      </c>
      <c r="G63" s="14">
        <v>200</v>
      </c>
      <c r="H63" s="15">
        <f>H64</f>
        <v>4120.6000000000004</v>
      </c>
      <c r="I63" s="15"/>
      <c r="J63" s="15">
        <f t="shared" ref="J63" si="26">J64</f>
        <v>-720.6</v>
      </c>
      <c r="K63" s="15"/>
      <c r="L63" s="15">
        <f>L64</f>
        <v>3299.4</v>
      </c>
      <c r="M63" s="15"/>
      <c r="N63" s="15">
        <f>N64</f>
        <v>3122.3</v>
      </c>
      <c r="O63" s="15"/>
      <c r="P63" s="68">
        <f t="shared" si="2"/>
        <v>0.94632357398314848</v>
      </c>
    </row>
    <row r="64" spans="1:17" ht="24" x14ac:dyDescent="0.2">
      <c r="A64" s="1"/>
      <c r="B64" s="18" t="s">
        <v>17</v>
      </c>
      <c r="C64" s="13">
        <v>650</v>
      </c>
      <c r="D64" s="13">
        <v>1</v>
      </c>
      <c r="E64" s="13">
        <v>13</v>
      </c>
      <c r="F64" s="10" t="s">
        <v>143</v>
      </c>
      <c r="G64" s="14">
        <v>240</v>
      </c>
      <c r="H64" s="15">
        <v>4120.6000000000004</v>
      </c>
      <c r="I64" s="15"/>
      <c r="J64" s="15">
        <v>-720.6</v>
      </c>
      <c r="K64" s="15"/>
      <c r="L64" s="15">
        <f>(H64+J64)*0+3299.4</f>
        <v>3299.4</v>
      </c>
      <c r="M64" s="15"/>
      <c r="N64" s="15">
        <v>3122.3</v>
      </c>
      <c r="O64" s="15"/>
      <c r="P64" s="68">
        <f t="shared" si="2"/>
        <v>0.94632357398314848</v>
      </c>
      <c r="Q64" s="29">
        <v>3122.252</v>
      </c>
    </row>
    <row r="65" spans="1:17" x14ac:dyDescent="0.2">
      <c r="A65" s="1"/>
      <c r="B65" s="18" t="s">
        <v>19</v>
      </c>
      <c r="C65" s="13">
        <v>650</v>
      </c>
      <c r="D65" s="13">
        <v>1</v>
      </c>
      <c r="E65" s="13">
        <v>13</v>
      </c>
      <c r="F65" s="10" t="s">
        <v>143</v>
      </c>
      <c r="G65" s="14">
        <v>800</v>
      </c>
      <c r="H65" s="15">
        <f>H66+H67</f>
        <v>45.9</v>
      </c>
      <c r="I65" s="15"/>
      <c r="J65" s="15">
        <f t="shared" ref="J65" si="27">J66+J67</f>
        <v>-12.3</v>
      </c>
      <c r="K65" s="15"/>
      <c r="L65" s="15">
        <f>L66+L67</f>
        <v>33.599999999999994</v>
      </c>
      <c r="M65" s="15"/>
      <c r="N65" s="15">
        <f>N66+N67</f>
        <v>33.6</v>
      </c>
      <c r="O65" s="15"/>
      <c r="P65" s="68">
        <f t="shared" si="2"/>
        <v>1.0000000000000002</v>
      </c>
    </row>
    <row r="66" spans="1:17" s="2" customFormat="1" hidden="1" x14ac:dyDescent="0.2">
      <c r="A66" s="1"/>
      <c r="B66" s="41" t="s">
        <v>108</v>
      </c>
      <c r="C66" s="13">
        <v>650</v>
      </c>
      <c r="D66" s="42">
        <v>1</v>
      </c>
      <c r="E66" s="42">
        <v>13</v>
      </c>
      <c r="F66" s="43" t="s">
        <v>143</v>
      </c>
      <c r="G66" s="44">
        <v>830</v>
      </c>
      <c r="H66" s="45">
        <v>0</v>
      </c>
      <c r="I66" s="45"/>
      <c r="J66" s="45"/>
      <c r="K66" s="45"/>
      <c r="L66" s="45">
        <v>0</v>
      </c>
      <c r="M66" s="45"/>
      <c r="N66" s="45"/>
      <c r="O66" s="45"/>
      <c r="P66" s="68" t="e">
        <f t="shared" si="2"/>
        <v>#DIV/0!</v>
      </c>
    </row>
    <row r="67" spans="1:17" x14ac:dyDescent="0.2">
      <c r="A67" s="1"/>
      <c r="B67" s="18" t="s">
        <v>20</v>
      </c>
      <c r="C67" s="13">
        <v>650</v>
      </c>
      <c r="D67" s="13">
        <v>1</v>
      </c>
      <c r="E67" s="13">
        <v>13</v>
      </c>
      <c r="F67" s="10" t="s">
        <v>143</v>
      </c>
      <c r="G67" s="14">
        <v>850</v>
      </c>
      <c r="H67" s="55">
        <v>45.9</v>
      </c>
      <c r="I67" s="55"/>
      <c r="J67" s="55">
        <v>-12.3</v>
      </c>
      <c r="K67" s="55"/>
      <c r="L67" s="55">
        <f>H67+J67</f>
        <v>33.599999999999994</v>
      </c>
      <c r="M67" s="55"/>
      <c r="N67" s="55">
        <v>33.6</v>
      </c>
      <c r="O67" s="55"/>
      <c r="P67" s="68">
        <f t="shared" si="2"/>
        <v>1.0000000000000002</v>
      </c>
      <c r="Q67" s="29">
        <v>33.652999999999999</v>
      </c>
    </row>
    <row r="68" spans="1:17" ht="24" hidden="1" x14ac:dyDescent="0.2">
      <c r="A68" s="1"/>
      <c r="B68" s="49" t="s">
        <v>243</v>
      </c>
      <c r="C68" s="13">
        <v>650</v>
      </c>
      <c r="D68" s="13">
        <v>1</v>
      </c>
      <c r="E68" s="13">
        <v>13</v>
      </c>
      <c r="F68" s="10" t="s">
        <v>251</v>
      </c>
      <c r="G68" s="14"/>
      <c r="H68" s="15">
        <f>H69</f>
        <v>0</v>
      </c>
      <c r="I68" s="15"/>
      <c r="J68" s="15">
        <f t="shared" ref="J68:J69" si="28">J69</f>
        <v>0</v>
      </c>
      <c r="K68" s="15"/>
      <c r="L68" s="15">
        <f>L69</f>
        <v>0</v>
      </c>
      <c r="M68" s="15"/>
      <c r="N68" s="15">
        <f>N69</f>
        <v>0</v>
      </c>
      <c r="O68" s="15"/>
      <c r="P68" s="68" t="e">
        <f t="shared" si="2"/>
        <v>#DIV/0!</v>
      </c>
    </row>
    <row r="69" spans="1:17" ht="24" hidden="1" x14ac:dyDescent="0.2">
      <c r="A69" s="1"/>
      <c r="B69" s="18" t="s">
        <v>103</v>
      </c>
      <c r="C69" s="13">
        <v>650</v>
      </c>
      <c r="D69" s="13">
        <v>1</v>
      </c>
      <c r="E69" s="13">
        <v>13</v>
      </c>
      <c r="F69" s="10" t="s">
        <v>251</v>
      </c>
      <c r="G69" s="14">
        <v>200</v>
      </c>
      <c r="H69" s="15">
        <f>H70</f>
        <v>0</v>
      </c>
      <c r="I69" s="15"/>
      <c r="J69" s="15">
        <f t="shared" si="28"/>
        <v>0</v>
      </c>
      <c r="K69" s="15"/>
      <c r="L69" s="15">
        <f>L70</f>
        <v>0</v>
      </c>
      <c r="M69" s="15"/>
      <c r="N69" s="15">
        <f>N70</f>
        <v>0</v>
      </c>
      <c r="O69" s="15"/>
      <c r="P69" s="68" t="e">
        <f t="shared" si="2"/>
        <v>#DIV/0!</v>
      </c>
    </row>
    <row r="70" spans="1:17" ht="24" hidden="1" x14ac:dyDescent="0.2">
      <c r="A70" s="1"/>
      <c r="B70" s="18" t="s">
        <v>17</v>
      </c>
      <c r="C70" s="13">
        <v>650</v>
      </c>
      <c r="D70" s="13">
        <v>1</v>
      </c>
      <c r="E70" s="13">
        <v>13</v>
      </c>
      <c r="F70" s="10" t="s">
        <v>251</v>
      </c>
      <c r="G70" s="14">
        <v>240</v>
      </c>
      <c r="H70" s="15"/>
      <c r="I70" s="15"/>
      <c r="J70" s="15"/>
      <c r="K70" s="15"/>
      <c r="L70" s="15"/>
      <c r="M70" s="15"/>
      <c r="N70" s="15"/>
      <c r="O70" s="15"/>
      <c r="P70" s="68" t="e">
        <f t="shared" si="2"/>
        <v>#DIV/0!</v>
      </c>
    </row>
    <row r="71" spans="1:17" ht="24" x14ac:dyDescent="0.2">
      <c r="A71" s="1"/>
      <c r="B71" s="17" t="s">
        <v>298</v>
      </c>
      <c r="C71" s="13">
        <v>650</v>
      </c>
      <c r="D71" s="13">
        <v>1</v>
      </c>
      <c r="E71" s="13">
        <v>13</v>
      </c>
      <c r="F71" s="10" t="s">
        <v>144</v>
      </c>
      <c r="G71" s="14"/>
      <c r="H71" s="15">
        <f>H72</f>
        <v>281.5</v>
      </c>
      <c r="I71" s="15"/>
      <c r="J71" s="15">
        <f t="shared" ref="J71:N71" si="29">J72</f>
        <v>-20</v>
      </c>
      <c r="K71" s="15"/>
      <c r="L71" s="15">
        <f t="shared" si="29"/>
        <v>261.39999999999998</v>
      </c>
      <c r="M71" s="15"/>
      <c r="N71" s="15">
        <f t="shared" si="29"/>
        <v>261.39999999999998</v>
      </c>
      <c r="O71" s="15"/>
      <c r="P71" s="68">
        <f t="shared" si="2"/>
        <v>1</v>
      </c>
    </row>
    <row r="72" spans="1:17" ht="29.25" customHeight="1" x14ac:dyDescent="0.2">
      <c r="A72" s="1"/>
      <c r="B72" s="17" t="s">
        <v>105</v>
      </c>
      <c r="C72" s="13">
        <v>650</v>
      </c>
      <c r="D72" s="13">
        <v>1</v>
      </c>
      <c r="E72" s="13">
        <v>13</v>
      </c>
      <c r="F72" s="10" t="s">
        <v>145</v>
      </c>
      <c r="G72" s="14"/>
      <c r="H72" s="15">
        <f>H73+H76</f>
        <v>281.5</v>
      </c>
      <c r="I72" s="15"/>
      <c r="J72" s="15">
        <f t="shared" ref="J72:L72" si="30">J73+J76</f>
        <v>-20</v>
      </c>
      <c r="K72" s="15"/>
      <c r="L72" s="15">
        <f t="shared" si="30"/>
        <v>261.39999999999998</v>
      </c>
      <c r="M72" s="15"/>
      <c r="N72" s="15">
        <f t="shared" ref="N72" si="31">N73+N76</f>
        <v>261.39999999999998</v>
      </c>
      <c r="O72" s="15"/>
      <c r="P72" s="68">
        <f t="shared" si="2"/>
        <v>1</v>
      </c>
    </row>
    <row r="73" spans="1:17" ht="48" x14ac:dyDescent="0.2">
      <c r="A73" s="1"/>
      <c r="B73" s="17" t="s">
        <v>78</v>
      </c>
      <c r="C73" s="13">
        <v>650</v>
      </c>
      <c r="D73" s="13">
        <v>1</v>
      </c>
      <c r="E73" s="13">
        <v>13</v>
      </c>
      <c r="F73" s="10" t="s">
        <v>150</v>
      </c>
      <c r="G73" s="14"/>
      <c r="H73" s="15">
        <f>H74</f>
        <v>18.5</v>
      </c>
      <c r="I73" s="15"/>
      <c r="J73" s="15">
        <f t="shared" ref="J73:J74" si="32">J74</f>
        <v>0</v>
      </c>
      <c r="K73" s="15"/>
      <c r="L73" s="15">
        <f>L74</f>
        <v>18.399999999999999</v>
      </c>
      <c r="M73" s="15"/>
      <c r="N73" s="15">
        <f>N74</f>
        <v>18.399999999999999</v>
      </c>
      <c r="O73" s="15"/>
      <c r="P73" s="68">
        <f t="shared" si="2"/>
        <v>1</v>
      </c>
    </row>
    <row r="74" spans="1:17" x14ac:dyDescent="0.2">
      <c r="A74" s="1"/>
      <c r="B74" s="17" t="s">
        <v>65</v>
      </c>
      <c r="C74" s="13">
        <v>650</v>
      </c>
      <c r="D74" s="13">
        <v>1</v>
      </c>
      <c r="E74" s="13">
        <v>13</v>
      </c>
      <c r="F74" s="10" t="s">
        <v>150</v>
      </c>
      <c r="G74" s="14">
        <v>500</v>
      </c>
      <c r="H74" s="15">
        <f>H75</f>
        <v>18.5</v>
      </c>
      <c r="I74" s="15"/>
      <c r="J74" s="15">
        <f t="shared" si="32"/>
        <v>0</v>
      </c>
      <c r="K74" s="15"/>
      <c r="L74" s="15">
        <f>L75</f>
        <v>18.399999999999999</v>
      </c>
      <c r="M74" s="15"/>
      <c r="N74" s="15">
        <f>N75</f>
        <v>18.399999999999999</v>
      </c>
      <c r="O74" s="15"/>
      <c r="P74" s="68">
        <f t="shared" ref="P74:P137" si="33">N74/L74</f>
        <v>1</v>
      </c>
    </row>
    <row r="75" spans="1:17" x14ac:dyDescent="0.2">
      <c r="A75" s="1"/>
      <c r="B75" s="18" t="s">
        <v>66</v>
      </c>
      <c r="C75" s="13">
        <v>650</v>
      </c>
      <c r="D75" s="13">
        <v>1</v>
      </c>
      <c r="E75" s="13">
        <v>13</v>
      </c>
      <c r="F75" s="10" t="s">
        <v>150</v>
      </c>
      <c r="G75" s="14">
        <v>540</v>
      </c>
      <c r="H75" s="15">
        <v>18.5</v>
      </c>
      <c r="I75" s="15"/>
      <c r="J75" s="15"/>
      <c r="K75" s="15"/>
      <c r="L75" s="15">
        <f>H75+J75-0.1</f>
        <v>18.399999999999999</v>
      </c>
      <c r="M75" s="15"/>
      <c r="N75" s="15">
        <f>18.5-0.1</f>
        <v>18.399999999999999</v>
      </c>
      <c r="O75" s="15"/>
      <c r="P75" s="68">
        <f t="shared" si="33"/>
        <v>1</v>
      </c>
    </row>
    <row r="76" spans="1:17" ht="24" x14ac:dyDescent="0.2">
      <c r="A76" s="1"/>
      <c r="B76" s="18" t="s">
        <v>79</v>
      </c>
      <c r="C76" s="13">
        <v>650</v>
      </c>
      <c r="D76" s="13">
        <v>1</v>
      </c>
      <c r="E76" s="13">
        <v>13</v>
      </c>
      <c r="F76" s="10" t="s">
        <v>151</v>
      </c>
      <c r="G76" s="14"/>
      <c r="H76" s="15">
        <f>H77</f>
        <v>263</v>
      </c>
      <c r="I76" s="15"/>
      <c r="J76" s="15">
        <f t="shared" ref="J76:J77" si="34">J77</f>
        <v>-20</v>
      </c>
      <c r="K76" s="15"/>
      <c r="L76" s="15">
        <f>L77</f>
        <v>243</v>
      </c>
      <c r="M76" s="15"/>
      <c r="N76" s="15">
        <f>N77</f>
        <v>243</v>
      </c>
      <c r="O76" s="15"/>
      <c r="P76" s="68">
        <f t="shared" si="33"/>
        <v>1</v>
      </c>
    </row>
    <row r="77" spans="1:17" ht="24" x14ac:dyDescent="0.2">
      <c r="A77" s="1"/>
      <c r="B77" s="18" t="s">
        <v>103</v>
      </c>
      <c r="C77" s="13">
        <v>650</v>
      </c>
      <c r="D77" s="13">
        <v>1</v>
      </c>
      <c r="E77" s="13">
        <v>13</v>
      </c>
      <c r="F77" s="10" t="s">
        <v>151</v>
      </c>
      <c r="G77" s="14">
        <v>200</v>
      </c>
      <c r="H77" s="15">
        <f>H78</f>
        <v>263</v>
      </c>
      <c r="I77" s="15"/>
      <c r="J77" s="15">
        <f t="shared" si="34"/>
        <v>-20</v>
      </c>
      <c r="K77" s="15"/>
      <c r="L77" s="15">
        <f>L78</f>
        <v>243</v>
      </c>
      <c r="M77" s="15"/>
      <c r="N77" s="15">
        <f>N78</f>
        <v>243</v>
      </c>
      <c r="O77" s="15"/>
      <c r="P77" s="68">
        <f t="shared" si="33"/>
        <v>1</v>
      </c>
    </row>
    <row r="78" spans="1:17" ht="24" x14ac:dyDescent="0.2">
      <c r="A78" s="1"/>
      <c r="B78" s="18" t="s">
        <v>17</v>
      </c>
      <c r="C78" s="13">
        <v>650</v>
      </c>
      <c r="D78" s="13">
        <v>1</v>
      </c>
      <c r="E78" s="13">
        <v>13</v>
      </c>
      <c r="F78" s="10" t="s">
        <v>151</v>
      </c>
      <c r="G78" s="14">
        <v>240</v>
      </c>
      <c r="H78" s="15">
        <v>263</v>
      </c>
      <c r="I78" s="15"/>
      <c r="J78" s="15">
        <v>-20</v>
      </c>
      <c r="K78" s="15"/>
      <c r="L78" s="15">
        <f>H78+J78</f>
        <v>243</v>
      </c>
      <c r="M78" s="15"/>
      <c r="N78" s="15">
        <v>243</v>
      </c>
      <c r="O78" s="15"/>
      <c r="P78" s="68">
        <f t="shared" si="33"/>
        <v>1</v>
      </c>
    </row>
    <row r="79" spans="1:17" hidden="1" x14ac:dyDescent="0.2">
      <c r="A79" s="1"/>
      <c r="B79" s="46" t="s">
        <v>29</v>
      </c>
      <c r="C79" s="13">
        <v>650</v>
      </c>
      <c r="D79" s="37">
        <v>1</v>
      </c>
      <c r="E79" s="37">
        <v>13</v>
      </c>
      <c r="F79" s="47" t="s">
        <v>81</v>
      </c>
      <c r="G79" s="39"/>
      <c r="H79" s="40">
        <f>H80</f>
        <v>0</v>
      </c>
      <c r="I79" s="40"/>
      <c r="J79" s="40">
        <f t="shared" ref="J79" si="35">J80</f>
        <v>0</v>
      </c>
      <c r="K79" s="40"/>
      <c r="L79" s="40">
        <f>L80</f>
        <v>0</v>
      </c>
      <c r="M79" s="40"/>
      <c r="N79" s="40">
        <f>N80</f>
        <v>0</v>
      </c>
      <c r="O79" s="40"/>
      <c r="P79" s="68" t="e">
        <f t="shared" si="33"/>
        <v>#DIV/0!</v>
      </c>
    </row>
    <row r="80" spans="1:17" hidden="1" x14ac:dyDescent="0.2">
      <c r="A80" s="1"/>
      <c r="B80" s="17" t="s">
        <v>110</v>
      </c>
      <c r="C80" s="13">
        <v>650</v>
      </c>
      <c r="D80" s="13">
        <v>1</v>
      </c>
      <c r="E80" s="13">
        <v>13</v>
      </c>
      <c r="F80" s="22" t="s">
        <v>109</v>
      </c>
      <c r="G80" s="14"/>
      <c r="H80" s="15">
        <f t="shared" ref="H80:N81" si="36">H81</f>
        <v>0</v>
      </c>
      <c r="I80" s="15"/>
      <c r="J80" s="15">
        <f t="shared" si="36"/>
        <v>0</v>
      </c>
      <c r="K80" s="15"/>
      <c r="L80" s="15">
        <f t="shared" si="36"/>
        <v>0</v>
      </c>
      <c r="M80" s="15"/>
      <c r="N80" s="15">
        <f t="shared" si="36"/>
        <v>0</v>
      </c>
      <c r="O80" s="15"/>
      <c r="P80" s="68" t="e">
        <f t="shared" si="33"/>
        <v>#DIV/0!</v>
      </c>
    </row>
    <row r="81" spans="1:16" hidden="1" x14ac:dyDescent="0.2">
      <c r="A81" s="1"/>
      <c r="B81" s="17" t="s">
        <v>19</v>
      </c>
      <c r="C81" s="13">
        <v>650</v>
      </c>
      <c r="D81" s="13">
        <v>1</v>
      </c>
      <c r="E81" s="13">
        <v>13</v>
      </c>
      <c r="F81" s="22" t="s">
        <v>109</v>
      </c>
      <c r="G81" s="14">
        <v>800</v>
      </c>
      <c r="H81" s="15">
        <f t="shared" si="36"/>
        <v>0</v>
      </c>
      <c r="I81" s="15"/>
      <c r="J81" s="15">
        <f t="shared" si="36"/>
        <v>0</v>
      </c>
      <c r="K81" s="15"/>
      <c r="L81" s="15">
        <f t="shared" si="36"/>
        <v>0</v>
      </c>
      <c r="M81" s="15"/>
      <c r="N81" s="15">
        <f t="shared" si="36"/>
        <v>0</v>
      </c>
      <c r="O81" s="15"/>
      <c r="P81" s="68" t="e">
        <f t="shared" si="33"/>
        <v>#DIV/0!</v>
      </c>
    </row>
    <row r="82" spans="1:16" hidden="1" x14ac:dyDescent="0.2">
      <c r="A82" s="1"/>
      <c r="B82" s="30" t="s">
        <v>24</v>
      </c>
      <c r="C82" s="13">
        <v>650</v>
      </c>
      <c r="D82" s="31">
        <v>1</v>
      </c>
      <c r="E82" s="31">
        <v>13</v>
      </c>
      <c r="F82" s="22" t="s">
        <v>109</v>
      </c>
      <c r="G82" s="33">
        <v>870</v>
      </c>
      <c r="H82" s="34">
        <v>0</v>
      </c>
      <c r="I82" s="34"/>
      <c r="J82" s="34"/>
      <c r="K82" s="34"/>
      <c r="L82" s="34">
        <v>0</v>
      </c>
      <c r="M82" s="34"/>
      <c r="N82" s="34"/>
      <c r="O82" s="34"/>
      <c r="P82" s="68" t="e">
        <f t="shared" si="33"/>
        <v>#DIV/0!</v>
      </c>
    </row>
    <row r="83" spans="1:16" x14ac:dyDescent="0.2">
      <c r="A83" s="1"/>
      <c r="B83" s="20" t="s">
        <v>30</v>
      </c>
      <c r="C83" s="13">
        <v>650</v>
      </c>
      <c r="D83" s="13">
        <v>2</v>
      </c>
      <c r="E83" s="10" t="s">
        <v>31</v>
      </c>
      <c r="F83" s="10"/>
      <c r="G83" s="14"/>
      <c r="H83" s="15">
        <f t="shared" ref="H83:O88" si="37">H84</f>
        <v>1189.4000000000001</v>
      </c>
      <c r="I83" s="15">
        <f t="shared" si="37"/>
        <v>1189.4000000000001</v>
      </c>
      <c r="J83" s="15">
        <f t="shared" si="37"/>
        <v>0</v>
      </c>
      <c r="K83" s="15">
        <f t="shared" si="37"/>
        <v>1010.9000000000001</v>
      </c>
      <c r="L83" s="15">
        <f t="shared" si="37"/>
        <v>1189.4000000000001</v>
      </c>
      <c r="M83" s="15">
        <f t="shared" si="37"/>
        <v>1189.4000000000001</v>
      </c>
      <c r="N83" s="15">
        <f t="shared" si="37"/>
        <v>1189.4000000000001</v>
      </c>
      <c r="O83" s="15">
        <f t="shared" si="37"/>
        <v>1189.4000000000001</v>
      </c>
      <c r="P83" s="68">
        <f t="shared" si="33"/>
        <v>1</v>
      </c>
    </row>
    <row r="84" spans="1:16" x14ac:dyDescent="0.2">
      <c r="A84" s="1"/>
      <c r="B84" s="17" t="s">
        <v>32</v>
      </c>
      <c r="C84" s="13">
        <v>650</v>
      </c>
      <c r="D84" s="13">
        <v>2</v>
      </c>
      <c r="E84" s="13">
        <v>3</v>
      </c>
      <c r="F84" s="21"/>
      <c r="G84" s="14"/>
      <c r="H84" s="15">
        <f t="shared" si="37"/>
        <v>1189.4000000000001</v>
      </c>
      <c r="I84" s="15">
        <f t="shared" si="37"/>
        <v>1189.4000000000001</v>
      </c>
      <c r="J84" s="15">
        <f t="shared" si="37"/>
        <v>0</v>
      </c>
      <c r="K84" s="15">
        <f t="shared" si="37"/>
        <v>1010.9000000000001</v>
      </c>
      <c r="L84" s="15">
        <f t="shared" si="37"/>
        <v>1189.4000000000001</v>
      </c>
      <c r="M84" s="15">
        <f t="shared" si="37"/>
        <v>1189.4000000000001</v>
      </c>
      <c r="N84" s="15">
        <f t="shared" si="37"/>
        <v>1189.4000000000001</v>
      </c>
      <c r="O84" s="15">
        <f t="shared" si="37"/>
        <v>1189.4000000000001</v>
      </c>
      <c r="P84" s="68">
        <f t="shared" si="33"/>
        <v>1</v>
      </c>
    </row>
    <row r="85" spans="1:16" x14ac:dyDescent="0.2">
      <c r="A85" s="1"/>
      <c r="B85" s="17" t="s">
        <v>29</v>
      </c>
      <c r="C85" s="13">
        <v>650</v>
      </c>
      <c r="D85" s="13">
        <v>2</v>
      </c>
      <c r="E85" s="13">
        <v>3</v>
      </c>
      <c r="F85" s="22" t="s">
        <v>81</v>
      </c>
      <c r="G85" s="14" t="s">
        <v>8</v>
      </c>
      <c r="H85" s="15">
        <f>H86</f>
        <v>1189.4000000000001</v>
      </c>
      <c r="I85" s="15">
        <f>I86</f>
        <v>1189.4000000000001</v>
      </c>
      <c r="J85" s="15">
        <f t="shared" si="37"/>
        <v>0</v>
      </c>
      <c r="K85" s="15">
        <f t="shared" ref="K85:M86" si="38">K86</f>
        <v>1010.9000000000001</v>
      </c>
      <c r="L85" s="15">
        <f t="shared" si="38"/>
        <v>1189.4000000000001</v>
      </c>
      <c r="M85" s="15">
        <f t="shared" si="38"/>
        <v>1189.4000000000001</v>
      </c>
      <c r="N85" s="15">
        <f t="shared" si="37"/>
        <v>1189.4000000000001</v>
      </c>
      <c r="O85" s="15">
        <f t="shared" si="37"/>
        <v>1189.4000000000001</v>
      </c>
      <c r="P85" s="68">
        <f t="shared" si="33"/>
        <v>1</v>
      </c>
    </row>
    <row r="86" spans="1:16" ht="21.75" customHeight="1" x14ac:dyDescent="0.2">
      <c r="A86" s="1"/>
      <c r="B86" s="17" t="s">
        <v>152</v>
      </c>
      <c r="C86" s="13">
        <v>650</v>
      </c>
      <c r="D86" s="13">
        <v>2</v>
      </c>
      <c r="E86" s="13">
        <v>3</v>
      </c>
      <c r="F86" s="22" t="s">
        <v>153</v>
      </c>
      <c r="G86" s="14"/>
      <c r="H86" s="15">
        <f>H87</f>
        <v>1189.4000000000001</v>
      </c>
      <c r="I86" s="15">
        <f>I87</f>
        <v>1189.4000000000001</v>
      </c>
      <c r="J86" s="15">
        <f t="shared" si="37"/>
        <v>0</v>
      </c>
      <c r="K86" s="15">
        <f t="shared" si="38"/>
        <v>1010.9000000000001</v>
      </c>
      <c r="L86" s="15">
        <f t="shared" si="38"/>
        <v>1189.4000000000001</v>
      </c>
      <c r="M86" s="15">
        <f t="shared" si="38"/>
        <v>1189.4000000000001</v>
      </c>
      <c r="N86" s="15">
        <f t="shared" si="37"/>
        <v>1189.4000000000001</v>
      </c>
      <c r="O86" s="15">
        <f t="shared" si="37"/>
        <v>1189.4000000000001</v>
      </c>
      <c r="P86" s="68">
        <f t="shared" si="33"/>
        <v>1</v>
      </c>
    </row>
    <row r="87" spans="1:16" s="2" customFormat="1" ht="25.5" customHeight="1" x14ac:dyDescent="0.2">
      <c r="A87" s="1"/>
      <c r="B87" s="17" t="s">
        <v>287</v>
      </c>
      <c r="C87" s="13">
        <v>650</v>
      </c>
      <c r="D87" s="13">
        <v>2</v>
      </c>
      <c r="E87" s="13">
        <v>3</v>
      </c>
      <c r="F87" s="22" t="s">
        <v>154</v>
      </c>
      <c r="G87" s="14"/>
      <c r="H87" s="15">
        <f>H88+H90</f>
        <v>1189.4000000000001</v>
      </c>
      <c r="I87" s="15">
        <f>I88+I90</f>
        <v>1189.4000000000001</v>
      </c>
      <c r="J87" s="15">
        <f t="shared" ref="J87" si="39">J88+J90</f>
        <v>0</v>
      </c>
      <c r="K87" s="15">
        <f>K88+K90</f>
        <v>1010.9000000000001</v>
      </c>
      <c r="L87" s="15">
        <f>L88+L90</f>
        <v>1189.4000000000001</v>
      </c>
      <c r="M87" s="15">
        <f>M88+M90</f>
        <v>1189.4000000000001</v>
      </c>
      <c r="N87" s="15">
        <f>N88+N90</f>
        <v>1189.4000000000001</v>
      </c>
      <c r="O87" s="15">
        <f>O88+O90</f>
        <v>1189.4000000000001</v>
      </c>
      <c r="P87" s="68">
        <f t="shared" si="33"/>
        <v>1</v>
      </c>
    </row>
    <row r="88" spans="1:16" s="2" customFormat="1" ht="50.25" customHeight="1" x14ac:dyDescent="0.2">
      <c r="A88" s="1"/>
      <c r="B88" s="18" t="s">
        <v>10</v>
      </c>
      <c r="C88" s="13">
        <v>650</v>
      </c>
      <c r="D88" s="13">
        <v>2</v>
      </c>
      <c r="E88" s="13">
        <v>3</v>
      </c>
      <c r="F88" s="22" t="s">
        <v>154</v>
      </c>
      <c r="G88" s="14">
        <v>100</v>
      </c>
      <c r="H88" s="15">
        <f t="shared" si="37"/>
        <v>1051.2</v>
      </c>
      <c r="I88" s="15">
        <f t="shared" si="37"/>
        <v>1051.2</v>
      </c>
      <c r="J88" s="15">
        <f t="shared" si="37"/>
        <v>40.299999999999997</v>
      </c>
      <c r="K88" s="15">
        <f t="shared" si="37"/>
        <v>1051.2</v>
      </c>
      <c r="L88" s="15">
        <f t="shared" si="37"/>
        <v>1091.5</v>
      </c>
      <c r="M88" s="15">
        <f t="shared" si="37"/>
        <v>1091.5</v>
      </c>
      <c r="N88" s="15">
        <f t="shared" si="37"/>
        <v>1091.5</v>
      </c>
      <c r="O88" s="15">
        <f t="shared" si="37"/>
        <v>1091.5</v>
      </c>
      <c r="P88" s="68">
        <f t="shared" si="33"/>
        <v>1</v>
      </c>
    </row>
    <row r="89" spans="1:16" s="2" customFormat="1" ht="21.75" customHeight="1" x14ac:dyDescent="0.2">
      <c r="A89" s="1"/>
      <c r="B89" s="18" t="s">
        <v>12</v>
      </c>
      <c r="C89" s="13">
        <v>650</v>
      </c>
      <c r="D89" s="13">
        <v>2</v>
      </c>
      <c r="E89" s="13">
        <v>3</v>
      </c>
      <c r="F89" s="22" t="s">
        <v>154</v>
      </c>
      <c r="G89" s="14">
        <v>120</v>
      </c>
      <c r="H89" s="15">
        <v>1051.2</v>
      </c>
      <c r="I89" s="15">
        <v>1051.2</v>
      </c>
      <c r="J89" s="15">
        <v>40.299999999999997</v>
      </c>
      <c r="K89" s="15">
        <v>1051.2</v>
      </c>
      <c r="L89" s="15">
        <f>H89+J89</f>
        <v>1091.5</v>
      </c>
      <c r="M89" s="15">
        <f>L89</f>
        <v>1091.5</v>
      </c>
      <c r="N89" s="15">
        <v>1091.5</v>
      </c>
      <c r="O89" s="15">
        <f>N89</f>
        <v>1091.5</v>
      </c>
      <c r="P89" s="68">
        <f t="shared" si="33"/>
        <v>1</v>
      </c>
    </row>
    <row r="90" spans="1:16" s="2" customFormat="1" ht="23.25" customHeight="1" x14ac:dyDescent="0.2">
      <c r="A90" s="1"/>
      <c r="B90" s="18" t="s">
        <v>103</v>
      </c>
      <c r="C90" s="13">
        <v>650</v>
      </c>
      <c r="D90" s="13">
        <v>2</v>
      </c>
      <c r="E90" s="13">
        <v>3</v>
      </c>
      <c r="F90" s="22" t="s">
        <v>154</v>
      </c>
      <c r="G90" s="14">
        <v>200</v>
      </c>
      <c r="H90" s="15">
        <f>H91</f>
        <v>138.19999999999999</v>
      </c>
      <c r="I90" s="15">
        <f>I91</f>
        <v>138.19999999999999</v>
      </c>
      <c r="J90" s="15">
        <f t="shared" ref="J90" si="40">J91</f>
        <v>-40.299999999999997</v>
      </c>
      <c r="K90" s="15">
        <f>K91</f>
        <v>-40.299999999999997</v>
      </c>
      <c r="L90" s="15">
        <f>L91</f>
        <v>97.899999999999991</v>
      </c>
      <c r="M90" s="15">
        <f>M91</f>
        <v>97.899999999999991</v>
      </c>
      <c r="N90" s="15">
        <f>N91</f>
        <v>97.9</v>
      </c>
      <c r="O90" s="15">
        <f>O91</f>
        <v>97.9</v>
      </c>
      <c r="P90" s="68">
        <f t="shared" si="33"/>
        <v>1.0000000000000002</v>
      </c>
    </row>
    <row r="91" spans="1:16" ht="24" x14ac:dyDescent="0.2">
      <c r="A91" s="1"/>
      <c r="B91" s="18" t="s">
        <v>17</v>
      </c>
      <c r="C91" s="13">
        <v>650</v>
      </c>
      <c r="D91" s="13">
        <v>2</v>
      </c>
      <c r="E91" s="13">
        <v>3</v>
      </c>
      <c r="F91" s="22" t="s">
        <v>154</v>
      </c>
      <c r="G91" s="14">
        <v>240</v>
      </c>
      <c r="H91" s="15">
        <v>138.19999999999999</v>
      </c>
      <c r="I91" s="15">
        <f>H91</f>
        <v>138.19999999999999</v>
      </c>
      <c r="J91" s="15">
        <v>-40.299999999999997</v>
      </c>
      <c r="K91" s="15">
        <f>J91</f>
        <v>-40.299999999999997</v>
      </c>
      <c r="L91" s="15">
        <f>H91+J91</f>
        <v>97.899999999999991</v>
      </c>
      <c r="M91" s="15">
        <f>L91</f>
        <v>97.899999999999991</v>
      </c>
      <c r="N91" s="15">
        <v>97.9</v>
      </c>
      <c r="O91" s="15">
        <f>N91</f>
        <v>97.9</v>
      </c>
      <c r="P91" s="68">
        <f t="shared" si="33"/>
        <v>1.0000000000000002</v>
      </c>
    </row>
    <row r="92" spans="1:16" ht="24" x14ac:dyDescent="0.2">
      <c r="A92" s="1"/>
      <c r="B92" s="20" t="s">
        <v>34</v>
      </c>
      <c r="C92" s="13">
        <v>650</v>
      </c>
      <c r="D92" s="13">
        <v>3</v>
      </c>
      <c r="E92" s="10" t="s">
        <v>31</v>
      </c>
      <c r="F92" s="10"/>
      <c r="G92" s="14" t="s">
        <v>8</v>
      </c>
      <c r="H92" s="15">
        <f t="shared" ref="H92:M92" si="41">H93+H100+H114</f>
        <v>1528</v>
      </c>
      <c r="I92" s="15">
        <f t="shared" si="41"/>
        <v>165</v>
      </c>
      <c r="J92" s="15">
        <f t="shared" si="41"/>
        <v>31.699999999999932</v>
      </c>
      <c r="K92" s="15">
        <f t="shared" si="41"/>
        <v>0</v>
      </c>
      <c r="L92" s="15">
        <f t="shared" si="41"/>
        <v>1559.6999999999998</v>
      </c>
      <c r="M92" s="15">
        <f t="shared" si="41"/>
        <v>165</v>
      </c>
      <c r="N92" s="15">
        <f t="shared" ref="N92" si="42">N93+N100+N114</f>
        <v>1559.6999999999998</v>
      </c>
      <c r="O92" s="15">
        <f t="shared" ref="O92" si="43">O93+O100+O114</f>
        <v>165</v>
      </c>
      <c r="P92" s="68">
        <f t="shared" si="33"/>
        <v>1</v>
      </c>
    </row>
    <row r="93" spans="1:16" x14ac:dyDescent="0.2">
      <c r="A93" s="1"/>
      <c r="B93" s="20" t="s">
        <v>35</v>
      </c>
      <c r="C93" s="13">
        <v>650</v>
      </c>
      <c r="D93" s="13">
        <v>3</v>
      </c>
      <c r="E93" s="13">
        <v>4</v>
      </c>
      <c r="F93" s="10"/>
      <c r="G93" s="14" t="s">
        <v>8</v>
      </c>
      <c r="H93" s="15">
        <f>H94</f>
        <v>165</v>
      </c>
      <c r="I93" s="15">
        <f>I94</f>
        <v>165</v>
      </c>
      <c r="J93" s="15">
        <f t="shared" ref="J93" si="44">J94</f>
        <v>0</v>
      </c>
      <c r="K93" s="15">
        <f>K94</f>
        <v>0</v>
      </c>
      <c r="L93" s="15">
        <f>L94</f>
        <v>165</v>
      </c>
      <c r="M93" s="15">
        <f>M94</f>
        <v>165</v>
      </c>
      <c r="N93" s="15">
        <f>N94</f>
        <v>165</v>
      </c>
      <c r="O93" s="15">
        <f>O94</f>
        <v>165</v>
      </c>
      <c r="P93" s="68">
        <f t="shared" si="33"/>
        <v>1</v>
      </c>
    </row>
    <row r="94" spans="1:16" ht="72" x14ac:dyDescent="0.2">
      <c r="A94" s="1"/>
      <c r="B94" s="56" t="s">
        <v>118</v>
      </c>
      <c r="C94" s="13">
        <v>650</v>
      </c>
      <c r="D94" s="13">
        <v>3</v>
      </c>
      <c r="E94" s="13">
        <v>4</v>
      </c>
      <c r="F94" s="10" t="s">
        <v>155</v>
      </c>
      <c r="G94" s="14"/>
      <c r="H94" s="15">
        <f t="shared" ref="H94:O98" si="45">H95</f>
        <v>165</v>
      </c>
      <c r="I94" s="15">
        <f t="shared" si="45"/>
        <v>165</v>
      </c>
      <c r="J94" s="15">
        <f t="shared" si="45"/>
        <v>0</v>
      </c>
      <c r="K94" s="15">
        <f t="shared" si="45"/>
        <v>0</v>
      </c>
      <c r="L94" s="15">
        <f t="shared" si="45"/>
        <v>165</v>
      </c>
      <c r="M94" s="15">
        <f t="shared" si="45"/>
        <v>165</v>
      </c>
      <c r="N94" s="15">
        <f t="shared" si="45"/>
        <v>165</v>
      </c>
      <c r="O94" s="15">
        <f t="shared" si="45"/>
        <v>165</v>
      </c>
      <c r="P94" s="68">
        <f t="shared" si="33"/>
        <v>1</v>
      </c>
    </row>
    <row r="95" spans="1:16" x14ac:dyDescent="0.2">
      <c r="A95" s="1"/>
      <c r="B95" s="17" t="s">
        <v>36</v>
      </c>
      <c r="C95" s="13">
        <v>650</v>
      </c>
      <c r="D95" s="13">
        <v>3</v>
      </c>
      <c r="E95" s="13">
        <v>4</v>
      </c>
      <c r="F95" s="10" t="s">
        <v>156</v>
      </c>
      <c r="G95" s="14"/>
      <c r="H95" s="15">
        <f>H96</f>
        <v>165</v>
      </c>
      <c r="I95" s="15">
        <f>I96</f>
        <v>165</v>
      </c>
      <c r="J95" s="15">
        <f t="shared" si="45"/>
        <v>0</v>
      </c>
      <c r="K95" s="15">
        <f t="shared" ref="K95:M96" si="46">K96</f>
        <v>0</v>
      </c>
      <c r="L95" s="15">
        <f t="shared" si="46"/>
        <v>165</v>
      </c>
      <c r="M95" s="15">
        <f t="shared" si="46"/>
        <v>165</v>
      </c>
      <c r="N95" s="15">
        <f t="shared" si="45"/>
        <v>165</v>
      </c>
      <c r="O95" s="15">
        <f t="shared" si="45"/>
        <v>165</v>
      </c>
      <c r="P95" s="68">
        <f t="shared" si="33"/>
        <v>1</v>
      </c>
    </row>
    <row r="96" spans="1:16" ht="36" x14ac:dyDescent="0.2">
      <c r="A96" s="1"/>
      <c r="B96" s="17" t="s">
        <v>82</v>
      </c>
      <c r="C96" s="13">
        <v>650</v>
      </c>
      <c r="D96" s="13">
        <v>3</v>
      </c>
      <c r="E96" s="13">
        <v>4</v>
      </c>
      <c r="F96" s="10" t="s">
        <v>157</v>
      </c>
      <c r="G96" s="14"/>
      <c r="H96" s="15">
        <f>H97</f>
        <v>165</v>
      </c>
      <c r="I96" s="15">
        <f>I97</f>
        <v>165</v>
      </c>
      <c r="J96" s="15">
        <f t="shared" si="45"/>
        <v>0</v>
      </c>
      <c r="K96" s="15">
        <f t="shared" si="46"/>
        <v>0</v>
      </c>
      <c r="L96" s="15">
        <f t="shared" si="46"/>
        <v>165</v>
      </c>
      <c r="M96" s="15">
        <f t="shared" si="46"/>
        <v>165</v>
      </c>
      <c r="N96" s="15">
        <f t="shared" si="45"/>
        <v>165</v>
      </c>
      <c r="O96" s="15">
        <f t="shared" si="45"/>
        <v>165</v>
      </c>
      <c r="P96" s="68">
        <f t="shared" si="33"/>
        <v>1</v>
      </c>
    </row>
    <row r="97" spans="1:16" ht="68.25" customHeight="1" x14ac:dyDescent="0.2">
      <c r="A97" s="1"/>
      <c r="B97" s="56" t="s">
        <v>83</v>
      </c>
      <c r="C97" s="13">
        <v>650</v>
      </c>
      <c r="D97" s="13">
        <v>3</v>
      </c>
      <c r="E97" s="13">
        <v>4</v>
      </c>
      <c r="F97" s="10" t="s">
        <v>158</v>
      </c>
      <c r="G97" s="14"/>
      <c r="H97" s="15">
        <f t="shared" si="45"/>
        <v>165</v>
      </c>
      <c r="I97" s="15">
        <f t="shared" si="45"/>
        <v>165</v>
      </c>
      <c r="J97" s="15">
        <f t="shared" si="45"/>
        <v>0</v>
      </c>
      <c r="K97" s="15">
        <f t="shared" si="45"/>
        <v>0</v>
      </c>
      <c r="L97" s="15">
        <f t="shared" si="45"/>
        <v>165</v>
      </c>
      <c r="M97" s="15">
        <f t="shared" si="45"/>
        <v>165</v>
      </c>
      <c r="N97" s="15">
        <f t="shared" si="45"/>
        <v>165</v>
      </c>
      <c r="O97" s="15">
        <f t="shared" si="45"/>
        <v>165</v>
      </c>
      <c r="P97" s="68">
        <f t="shared" si="33"/>
        <v>1</v>
      </c>
    </row>
    <row r="98" spans="1:16" ht="24" x14ac:dyDescent="0.2">
      <c r="A98" s="1"/>
      <c r="B98" s="18" t="s">
        <v>103</v>
      </c>
      <c r="C98" s="13">
        <v>650</v>
      </c>
      <c r="D98" s="13">
        <v>3</v>
      </c>
      <c r="E98" s="13">
        <v>4</v>
      </c>
      <c r="F98" s="10" t="s">
        <v>158</v>
      </c>
      <c r="G98" s="14">
        <v>200</v>
      </c>
      <c r="H98" s="15">
        <f t="shared" si="45"/>
        <v>165</v>
      </c>
      <c r="I98" s="15">
        <f t="shared" si="45"/>
        <v>165</v>
      </c>
      <c r="J98" s="15">
        <f t="shared" si="45"/>
        <v>0</v>
      </c>
      <c r="K98" s="15">
        <f t="shared" si="45"/>
        <v>0</v>
      </c>
      <c r="L98" s="15">
        <f t="shared" si="45"/>
        <v>165</v>
      </c>
      <c r="M98" s="15">
        <f t="shared" si="45"/>
        <v>165</v>
      </c>
      <c r="N98" s="15">
        <f t="shared" si="45"/>
        <v>165</v>
      </c>
      <c r="O98" s="15">
        <f t="shared" si="45"/>
        <v>165</v>
      </c>
      <c r="P98" s="68">
        <f t="shared" si="33"/>
        <v>1</v>
      </c>
    </row>
    <row r="99" spans="1:16" ht="24" x14ac:dyDescent="0.2">
      <c r="A99" s="1"/>
      <c r="B99" s="18" t="s">
        <v>17</v>
      </c>
      <c r="C99" s="13">
        <v>650</v>
      </c>
      <c r="D99" s="13">
        <v>3</v>
      </c>
      <c r="E99" s="13">
        <v>4</v>
      </c>
      <c r="F99" s="10" t="s">
        <v>158</v>
      </c>
      <c r="G99" s="14">
        <v>240</v>
      </c>
      <c r="H99" s="15">
        <v>165</v>
      </c>
      <c r="I99" s="15">
        <f>H99</f>
        <v>165</v>
      </c>
      <c r="J99" s="15"/>
      <c r="K99" s="15">
        <f>J99</f>
        <v>0</v>
      </c>
      <c r="L99" s="15">
        <f>H99+J99</f>
        <v>165</v>
      </c>
      <c r="M99" s="15">
        <f>L99</f>
        <v>165</v>
      </c>
      <c r="N99" s="15">
        <v>165</v>
      </c>
      <c r="O99" s="15">
        <f>N99</f>
        <v>165</v>
      </c>
      <c r="P99" s="68">
        <f t="shared" si="33"/>
        <v>1</v>
      </c>
    </row>
    <row r="100" spans="1:16" ht="24" x14ac:dyDescent="0.2">
      <c r="A100" s="1"/>
      <c r="B100" s="20" t="s">
        <v>261</v>
      </c>
      <c r="C100" s="13">
        <v>650</v>
      </c>
      <c r="D100" s="13">
        <v>3</v>
      </c>
      <c r="E100" s="13">
        <v>10</v>
      </c>
      <c r="F100" s="10"/>
      <c r="G100" s="14" t="s">
        <v>8</v>
      </c>
      <c r="H100" s="15">
        <f>H101</f>
        <v>1220</v>
      </c>
      <c r="I100" s="15"/>
      <c r="J100" s="15">
        <f t="shared" ref="J100:J101" si="47">J101</f>
        <v>149.69999999999993</v>
      </c>
      <c r="K100" s="15"/>
      <c r="L100" s="15">
        <f>L101</f>
        <v>1369.6999999999998</v>
      </c>
      <c r="M100" s="15"/>
      <c r="N100" s="15">
        <f>N101</f>
        <v>1369.6999999999998</v>
      </c>
      <c r="O100" s="15"/>
      <c r="P100" s="68">
        <f t="shared" si="33"/>
        <v>1</v>
      </c>
    </row>
    <row r="101" spans="1:16" ht="48" x14ac:dyDescent="0.2">
      <c r="A101" s="1"/>
      <c r="B101" s="16" t="s">
        <v>159</v>
      </c>
      <c r="C101" s="13">
        <v>650</v>
      </c>
      <c r="D101" s="13">
        <v>3</v>
      </c>
      <c r="E101" s="13">
        <v>10</v>
      </c>
      <c r="F101" s="10" t="s">
        <v>160</v>
      </c>
      <c r="G101" s="14" t="s">
        <v>8</v>
      </c>
      <c r="H101" s="15">
        <f>H102</f>
        <v>1220</v>
      </c>
      <c r="I101" s="15"/>
      <c r="J101" s="15">
        <f t="shared" si="47"/>
        <v>149.69999999999993</v>
      </c>
      <c r="K101" s="15"/>
      <c r="L101" s="15">
        <f>L102</f>
        <v>1369.6999999999998</v>
      </c>
      <c r="M101" s="15"/>
      <c r="N101" s="15">
        <f>N102</f>
        <v>1369.6999999999998</v>
      </c>
      <c r="O101" s="15"/>
      <c r="P101" s="68">
        <f t="shared" si="33"/>
        <v>1</v>
      </c>
    </row>
    <row r="102" spans="1:16" ht="36" x14ac:dyDescent="0.2">
      <c r="A102" s="1"/>
      <c r="B102" s="17" t="s">
        <v>84</v>
      </c>
      <c r="C102" s="13">
        <v>650</v>
      </c>
      <c r="D102" s="13">
        <v>3</v>
      </c>
      <c r="E102" s="13">
        <v>10</v>
      </c>
      <c r="F102" s="10" t="s">
        <v>139</v>
      </c>
      <c r="G102" s="14"/>
      <c r="H102" s="15">
        <f>H103+H110</f>
        <v>1220</v>
      </c>
      <c r="I102" s="15"/>
      <c r="J102" s="15">
        <f>J103+J110</f>
        <v>149.69999999999993</v>
      </c>
      <c r="K102" s="15"/>
      <c r="L102" s="15">
        <f>L103+L110</f>
        <v>1369.6999999999998</v>
      </c>
      <c r="M102" s="15"/>
      <c r="N102" s="15">
        <f>N103+N110</f>
        <v>1369.6999999999998</v>
      </c>
      <c r="O102" s="15"/>
      <c r="P102" s="68">
        <f t="shared" si="33"/>
        <v>1</v>
      </c>
    </row>
    <row r="103" spans="1:16" ht="36" x14ac:dyDescent="0.2">
      <c r="A103" s="1"/>
      <c r="B103" s="48" t="s">
        <v>107</v>
      </c>
      <c r="C103" s="13">
        <v>650</v>
      </c>
      <c r="D103" s="37">
        <v>3</v>
      </c>
      <c r="E103" s="37">
        <v>10</v>
      </c>
      <c r="F103" s="38" t="s">
        <v>140</v>
      </c>
      <c r="G103" s="39"/>
      <c r="H103" s="40">
        <f>H104+H107</f>
        <v>0</v>
      </c>
      <c r="I103" s="40"/>
      <c r="J103" s="40">
        <f>J104+J107</f>
        <v>619.29999999999995</v>
      </c>
      <c r="K103" s="40"/>
      <c r="L103" s="40">
        <f>L104+L107</f>
        <v>619.29999999999995</v>
      </c>
      <c r="M103" s="40"/>
      <c r="N103" s="40">
        <f>N104+N107</f>
        <v>619.29999999999995</v>
      </c>
      <c r="O103" s="40"/>
      <c r="P103" s="68">
        <f t="shared" si="33"/>
        <v>1</v>
      </c>
    </row>
    <row r="104" spans="1:16" x14ac:dyDescent="0.2">
      <c r="A104" s="1"/>
      <c r="B104" s="20" t="s">
        <v>332</v>
      </c>
      <c r="C104" s="13">
        <v>650</v>
      </c>
      <c r="D104" s="13">
        <v>3</v>
      </c>
      <c r="E104" s="13">
        <v>10</v>
      </c>
      <c r="F104" s="10" t="s">
        <v>331</v>
      </c>
      <c r="G104" s="14"/>
      <c r="H104" s="15">
        <f>H105</f>
        <v>0</v>
      </c>
      <c r="I104" s="15"/>
      <c r="J104" s="15">
        <f t="shared" ref="J104" si="48">J105</f>
        <v>619.29999999999995</v>
      </c>
      <c r="K104" s="15"/>
      <c r="L104" s="15">
        <f>L105</f>
        <v>619.29999999999995</v>
      </c>
      <c r="M104" s="15"/>
      <c r="N104" s="15">
        <f>N105</f>
        <v>619.29999999999995</v>
      </c>
      <c r="O104" s="15"/>
      <c r="P104" s="68">
        <f t="shared" si="33"/>
        <v>1</v>
      </c>
    </row>
    <row r="105" spans="1:16" x14ac:dyDescent="0.2">
      <c r="A105" s="1"/>
      <c r="B105" s="18" t="s">
        <v>19</v>
      </c>
      <c r="C105" s="13">
        <v>650</v>
      </c>
      <c r="D105" s="37">
        <v>3</v>
      </c>
      <c r="E105" s="37">
        <v>10</v>
      </c>
      <c r="F105" s="10" t="s">
        <v>331</v>
      </c>
      <c r="G105" s="14">
        <v>800</v>
      </c>
      <c r="H105" s="15">
        <f>H106</f>
        <v>0</v>
      </c>
      <c r="I105" s="15"/>
      <c r="J105" s="15">
        <f t="shared" ref="J105" si="49">J106</f>
        <v>619.29999999999995</v>
      </c>
      <c r="K105" s="15"/>
      <c r="L105" s="15">
        <f>L106</f>
        <v>619.29999999999995</v>
      </c>
      <c r="M105" s="15"/>
      <c r="N105" s="15">
        <f>N106</f>
        <v>619.29999999999995</v>
      </c>
      <c r="O105" s="15"/>
      <c r="P105" s="68">
        <f t="shared" si="33"/>
        <v>1</v>
      </c>
    </row>
    <row r="106" spans="1:16" ht="36" x14ac:dyDescent="0.2">
      <c r="A106" s="1"/>
      <c r="B106" s="18" t="s">
        <v>104</v>
      </c>
      <c r="C106" s="13">
        <v>650</v>
      </c>
      <c r="D106" s="37">
        <v>3</v>
      </c>
      <c r="E106" s="37">
        <v>10</v>
      </c>
      <c r="F106" s="10" t="s">
        <v>331</v>
      </c>
      <c r="G106" s="14">
        <v>810</v>
      </c>
      <c r="H106" s="15"/>
      <c r="I106" s="15"/>
      <c r="J106" s="15">
        <v>619.29999999999995</v>
      </c>
      <c r="K106" s="15"/>
      <c r="L106" s="15">
        <f>H106+J106</f>
        <v>619.29999999999995</v>
      </c>
      <c r="M106" s="15"/>
      <c r="N106" s="15">
        <f>619.3</f>
        <v>619.29999999999995</v>
      </c>
      <c r="O106" s="15"/>
      <c r="P106" s="68">
        <f t="shared" si="33"/>
        <v>1</v>
      </c>
    </row>
    <row r="107" spans="1:16" ht="24" hidden="1" x14ac:dyDescent="0.2">
      <c r="A107" s="1"/>
      <c r="B107" s="20" t="s">
        <v>79</v>
      </c>
      <c r="C107" s="13">
        <v>650</v>
      </c>
      <c r="D107" s="13">
        <v>3</v>
      </c>
      <c r="E107" s="13">
        <v>10</v>
      </c>
      <c r="F107" s="38" t="s">
        <v>141</v>
      </c>
      <c r="G107" s="14"/>
      <c r="H107" s="15">
        <f>H108</f>
        <v>0</v>
      </c>
      <c r="I107" s="15"/>
      <c r="J107" s="15">
        <f t="shared" ref="J107:J108" si="50">J108</f>
        <v>0</v>
      </c>
      <c r="K107" s="15"/>
      <c r="L107" s="15">
        <f>L108</f>
        <v>0</v>
      </c>
      <c r="M107" s="15"/>
      <c r="N107" s="15">
        <f>N108</f>
        <v>0</v>
      </c>
      <c r="O107" s="15"/>
      <c r="P107" s="68" t="e">
        <f t="shared" si="33"/>
        <v>#DIV/0!</v>
      </c>
    </row>
    <row r="108" spans="1:16" hidden="1" x14ac:dyDescent="0.2">
      <c r="A108" s="1"/>
      <c r="B108" s="20" t="s">
        <v>61</v>
      </c>
      <c r="C108" s="13">
        <v>650</v>
      </c>
      <c r="D108" s="13">
        <v>3</v>
      </c>
      <c r="E108" s="13">
        <v>10</v>
      </c>
      <c r="F108" s="10" t="s">
        <v>141</v>
      </c>
      <c r="G108" s="14">
        <v>300</v>
      </c>
      <c r="H108" s="15">
        <f>H109</f>
        <v>0</v>
      </c>
      <c r="I108" s="15"/>
      <c r="J108" s="15">
        <f t="shared" si="50"/>
        <v>0</v>
      </c>
      <c r="K108" s="15"/>
      <c r="L108" s="15">
        <f>L109</f>
        <v>0</v>
      </c>
      <c r="M108" s="15"/>
      <c r="N108" s="15">
        <f>N109</f>
        <v>0</v>
      </c>
      <c r="O108" s="15"/>
      <c r="P108" s="68" t="e">
        <f t="shared" si="33"/>
        <v>#DIV/0!</v>
      </c>
    </row>
    <row r="109" spans="1:16" hidden="1" x14ac:dyDescent="0.2">
      <c r="A109" s="1"/>
      <c r="B109" s="35" t="s">
        <v>112</v>
      </c>
      <c r="C109" s="13">
        <v>650</v>
      </c>
      <c r="D109" s="31">
        <v>3</v>
      </c>
      <c r="E109" s="31">
        <v>10</v>
      </c>
      <c r="F109" s="32" t="s">
        <v>141</v>
      </c>
      <c r="G109" s="33">
        <v>360</v>
      </c>
      <c r="H109" s="34"/>
      <c r="I109" s="34"/>
      <c r="J109" s="34"/>
      <c r="K109" s="34"/>
      <c r="L109" s="34"/>
      <c r="M109" s="34"/>
      <c r="N109" s="34"/>
      <c r="O109" s="34"/>
      <c r="P109" s="68" t="e">
        <f t="shared" si="33"/>
        <v>#DIV/0!</v>
      </c>
    </row>
    <row r="110" spans="1:16" ht="36" x14ac:dyDescent="0.2">
      <c r="A110" s="1"/>
      <c r="B110" s="20" t="s">
        <v>74</v>
      </c>
      <c r="C110" s="13">
        <v>650</v>
      </c>
      <c r="D110" s="13">
        <v>3</v>
      </c>
      <c r="E110" s="13">
        <v>10</v>
      </c>
      <c r="F110" s="32" t="s">
        <v>161</v>
      </c>
      <c r="G110" s="14"/>
      <c r="H110" s="15">
        <f>H111</f>
        <v>1220</v>
      </c>
      <c r="I110" s="15"/>
      <c r="J110" s="15">
        <f>J111</f>
        <v>-469.6</v>
      </c>
      <c r="K110" s="15"/>
      <c r="L110" s="15">
        <f>L111</f>
        <v>750.4</v>
      </c>
      <c r="M110" s="15"/>
      <c r="N110" s="15">
        <f>N111</f>
        <v>750.4</v>
      </c>
      <c r="O110" s="15"/>
      <c r="P110" s="68">
        <f t="shared" si="33"/>
        <v>1</v>
      </c>
    </row>
    <row r="111" spans="1:16" ht="36" x14ac:dyDescent="0.2">
      <c r="A111" s="1"/>
      <c r="B111" s="17" t="s">
        <v>85</v>
      </c>
      <c r="C111" s="13">
        <v>650</v>
      </c>
      <c r="D111" s="13">
        <v>3</v>
      </c>
      <c r="E111" s="13">
        <v>10</v>
      </c>
      <c r="F111" s="32" t="s">
        <v>162</v>
      </c>
      <c r="G111" s="14"/>
      <c r="H111" s="15">
        <f>H112</f>
        <v>1220</v>
      </c>
      <c r="I111" s="15"/>
      <c r="J111" s="15">
        <f t="shared" ref="J111" si="51">J112</f>
        <v>-469.6</v>
      </c>
      <c r="K111" s="15"/>
      <c r="L111" s="15">
        <f>L112</f>
        <v>750.4</v>
      </c>
      <c r="M111" s="15"/>
      <c r="N111" s="15">
        <f>N112</f>
        <v>750.4</v>
      </c>
      <c r="O111" s="15"/>
      <c r="P111" s="68">
        <f t="shared" si="33"/>
        <v>1</v>
      </c>
    </row>
    <row r="112" spans="1:16" ht="24" x14ac:dyDescent="0.2">
      <c r="A112" s="1"/>
      <c r="B112" s="18" t="s">
        <v>103</v>
      </c>
      <c r="C112" s="13">
        <v>650</v>
      </c>
      <c r="D112" s="13">
        <v>3</v>
      </c>
      <c r="E112" s="13">
        <v>10</v>
      </c>
      <c r="F112" s="10" t="s">
        <v>162</v>
      </c>
      <c r="G112" s="14">
        <v>200</v>
      </c>
      <c r="H112" s="15">
        <f t="shared" ref="H112:N112" si="52">H113</f>
        <v>1220</v>
      </c>
      <c r="I112" s="15"/>
      <c r="J112" s="15">
        <f t="shared" si="52"/>
        <v>-469.6</v>
      </c>
      <c r="K112" s="15"/>
      <c r="L112" s="15">
        <f t="shared" si="52"/>
        <v>750.4</v>
      </c>
      <c r="M112" s="15"/>
      <c r="N112" s="15">
        <f t="shared" si="52"/>
        <v>750.4</v>
      </c>
      <c r="O112" s="15"/>
      <c r="P112" s="68">
        <f t="shared" si="33"/>
        <v>1</v>
      </c>
    </row>
    <row r="113" spans="1:16" ht="24" x14ac:dyDescent="0.2">
      <c r="A113" s="1"/>
      <c r="B113" s="18" t="s">
        <v>17</v>
      </c>
      <c r="C113" s="13">
        <v>650</v>
      </c>
      <c r="D113" s="13">
        <v>3</v>
      </c>
      <c r="E113" s="13">
        <v>10</v>
      </c>
      <c r="F113" s="10" t="s">
        <v>162</v>
      </c>
      <c r="G113" s="14">
        <v>240</v>
      </c>
      <c r="H113" s="15">
        <v>1220</v>
      </c>
      <c r="I113" s="15"/>
      <c r="J113" s="15">
        <v>-469.6</v>
      </c>
      <c r="K113" s="15"/>
      <c r="L113" s="15">
        <f>H113+J113</f>
        <v>750.4</v>
      </c>
      <c r="M113" s="15"/>
      <c r="N113" s="15">
        <v>750.4</v>
      </c>
      <c r="O113" s="15"/>
      <c r="P113" s="68">
        <f t="shared" si="33"/>
        <v>1</v>
      </c>
    </row>
    <row r="114" spans="1:16" s="2" customFormat="1" ht="24" x14ac:dyDescent="0.2">
      <c r="A114" s="1"/>
      <c r="B114" s="18" t="s">
        <v>72</v>
      </c>
      <c r="C114" s="13">
        <v>650</v>
      </c>
      <c r="D114" s="13">
        <v>3</v>
      </c>
      <c r="E114" s="13">
        <v>14</v>
      </c>
      <c r="F114" s="10"/>
      <c r="G114" s="14"/>
      <c r="H114" s="15">
        <f>H115</f>
        <v>143</v>
      </c>
      <c r="I114" s="15"/>
      <c r="J114" s="15">
        <f t="shared" ref="J114:J115" si="53">J115</f>
        <v>-118</v>
      </c>
      <c r="K114" s="15"/>
      <c r="L114" s="15">
        <f>L115</f>
        <v>25</v>
      </c>
      <c r="M114" s="15"/>
      <c r="N114" s="15">
        <f>N115</f>
        <v>25</v>
      </c>
      <c r="O114" s="15"/>
      <c r="P114" s="68">
        <f t="shared" si="33"/>
        <v>1</v>
      </c>
    </row>
    <row r="115" spans="1:16" s="2" customFormat="1" ht="72" x14ac:dyDescent="0.2">
      <c r="A115" s="1"/>
      <c r="B115" s="56" t="s">
        <v>118</v>
      </c>
      <c r="C115" s="13">
        <v>650</v>
      </c>
      <c r="D115" s="13">
        <v>3</v>
      </c>
      <c r="E115" s="13">
        <v>14</v>
      </c>
      <c r="F115" s="10" t="s">
        <v>155</v>
      </c>
      <c r="G115" s="14"/>
      <c r="H115" s="15">
        <f>H116</f>
        <v>143</v>
      </c>
      <c r="I115" s="15"/>
      <c r="J115" s="15">
        <f t="shared" si="53"/>
        <v>-118</v>
      </c>
      <c r="K115" s="15"/>
      <c r="L115" s="15">
        <f>L116</f>
        <v>25</v>
      </c>
      <c r="M115" s="15"/>
      <c r="N115" s="15">
        <f>N116</f>
        <v>25</v>
      </c>
      <c r="O115" s="15"/>
      <c r="P115" s="68">
        <f t="shared" si="33"/>
        <v>1</v>
      </c>
    </row>
    <row r="116" spans="1:16" s="2" customFormat="1" ht="12" customHeight="1" x14ac:dyDescent="0.2">
      <c r="A116" s="1"/>
      <c r="B116" s="17" t="s">
        <v>36</v>
      </c>
      <c r="C116" s="13">
        <v>650</v>
      </c>
      <c r="D116" s="13">
        <v>3</v>
      </c>
      <c r="E116" s="13">
        <v>14</v>
      </c>
      <c r="F116" s="10" t="s">
        <v>156</v>
      </c>
      <c r="G116" s="14"/>
      <c r="H116" s="15">
        <f>H117+H128</f>
        <v>143</v>
      </c>
      <c r="I116" s="15"/>
      <c r="J116" s="15">
        <f t="shared" ref="J116" si="54">J117+J128</f>
        <v>-118</v>
      </c>
      <c r="K116" s="15"/>
      <c r="L116" s="15">
        <f>L117+L128</f>
        <v>25</v>
      </c>
      <c r="M116" s="15"/>
      <c r="N116" s="15">
        <f>N117+N128</f>
        <v>25</v>
      </c>
      <c r="O116" s="15"/>
      <c r="P116" s="68">
        <f t="shared" si="33"/>
        <v>1</v>
      </c>
    </row>
    <row r="117" spans="1:16" s="2" customFormat="1" ht="24" x14ac:dyDescent="0.2">
      <c r="A117" s="1"/>
      <c r="B117" s="23" t="s">
        <v>86</v>
      </c>
      <c r="C117" s="13">
        <v>650</v>
      </c>
      <c r="D117" s="13">
        <v>3</v>
      </c>
      <c r="E117" s="13">
        <v>14</v>
      </c>
      <c r="F117" s="10" t="s">
        <v>163</v>
      </c>
      <c r="G117" s="14"/>
      <c r="H117" s="15">
        <f>H118+H123</f>
        <v>25</v>
      </c>
      <c r="I117" s="15"/>
      <c r="J117" s="15">
        <f t="shared" ref="J117:L117" si="55">J118+J123</f>
        <v>0</v>
      </c>
      <c r="K117" s="15"/>
      <c r="L117" s="15">
        <f t="shared" si="55"/>
        <v>25</v>
      </c>
      <c r="M117" s="15"/>
      <c r="N117" s="15">
        <f t="shared" ref="N117" si="56">N118+N123</f>
        <v>25</v>
      </c>
      <c r="O117" s="15"/>
      <c r="P117" s="68">
        <f t="shared" si="33"/>
        <v>1</v>
      </c>
    </row>
    <row r="118" spans="1:16" ht="24" x14ac:dyDescent="0.2">
      <c r="A118" s="1"/>
      <c r="B118" s="23" t="s">
        <v>276</v>
      </c>
      <c r="C118" s="13">
        <v>650</v>
      </c>
      <c r="D118" s="13">
        <v>3</v>
      </c>
      <c r="E118" s="13">
        <v>14</v>
      </c>
      <c r="F118" s="10" t="s">
        <v>164</v>
      </c>
      <c r="G118" s="14"/>
      <c r="H118" s="15">
        <f>H119+H121</f>
        <v>20</v>
      </c>
      <c r="I118" s="15"/>
      <c r="J118" s="15">
        <f t="shared" ref="J118:L118" si="57">J119+J121</f>
        <v>0</v>
      </c>
      <c r="K118" s="15"/>
      <c r="L118" s="15">
        <f t="shared" si="57"/>
        <v>20</v>
      </c>
      <c r="M118" s="15"/>
      <c r="N118" s="15">
        <f t="shared" ref="N118" si="58">N119+N121</f>
        <v>20</v>
      </c>
      <c r="O118" s="15"/>
      <c r="P118" s="68">
        <f t="shared" si="33"/>
        <v>1</v>
      </c>
    </row>
    <row r="119" spans="1:16" ht="48" x14ac:dyDescent="0.2">
      <c r="B119" s="17" t="s">
        <v>10</v>
      </c>
      <c r="C119" s="13">
        <v>650</v>
      </c>
      <c r="D119" s="13">
        <v>3</v>
      </c>
      <c r="E119" s="13">
        <v>14</v>
      </c>
      <c r="F119" s="10" t="s">
        <v>164</v>
      </c>
      <c r="G119" s="14">
        <v>100</v>
      </c>
      <c r="H119" s="15">
        <f>H120</f>
        <v>0</v>
      </c>
      <c r="I119" s="15"/>
      <c r="J119" s="15">
        <f t="shared" ref="J119" si="59">J120</f>
        <v>20</v>
      </c>
      <c r="K119" s="15"/>
      <c r="L119" s="15">
        <f>L120</f>
        <v>20</v>
      </c>
      <c r="M119" s="15"/>
      <c r="N119" s="15">
        <f>N120</f>
        <v>20</v>
      </c>
      <c r="O119" s="15"/>
      <c r="P119" s="68">
        <f t="shared" si="33"/>
        <v>1</v>
      </c>
    </row>
    <row r="120" spans="1:16" ht="24" x14ac:dyDescent="0.2">
      <c r="B120" s="18" t="s">
        <v>12</v>
      </c>
      <c r="C120" s="13">
        <v>650</v>
      </c>
      <c r="D120" s="13">
        <v>3</v>
      </c>
      <c r="E120" s="13">
        <v>14</v>
      </c>
      <c r="F120" s="10" t="s">
        <v>164</v>
      </c>
      <c r="G120" s="14">
        <v>120</v>
      </c>
      <c r="H120" s="15">
        <v>0</v>
      </c>
      <c r="I120" s="15"/>
      <c r="J120" s="15">
        <v>20</v>
      </c>
      <c r="K120" s="15"/>
      <c r="L120" s="15">
        <f>H120+J120</f>
        <v>20</v>
      </c>
      <c r="M120" s="15"/>
      <c r="N120" s="15">
        <v>20</v>
      </c>
      <c r="O120" s="15"/>
      <c r="P120" s="68">
        <f t="shared" si="33"/>
        <v>1</v>
      </c>
    </row>
    <row r="121" spans="1:16" ht="24" hidden="1" x14ac:dyDescent="0.2">
      <c r="A121" s="1"/>
      <c r="B121" s="18" t="s">
        <v>103</v>
      </c>
      <c r="C121" s="13">
        <v>650</v>
      </c>
      <c r="D121" s="13">
        <v>3</v>
      </c>
      <c r="E121" s="13">
        <v>14</v>
      </c>
      <c r="F121" s="10" t="s">
        <v>164</v>
      </c>
      <c r="G121" s="14">
        <v>200</v>
      </c>
      <c r="H121" s="15">
        <f t="shared" ref="H121:N121" si="60">H122</f>
        <v>20</v>
      </c>
      <c r="I121" s="15"/>
      <c r="J121" s="15">
        <f t="shared" si="60"/>
        <v>-20</v>
      </c>
      <c r="K121" s="15"/>
      <c r="L121" s="15">
        <f t="shared" si="60"/>
        <v>0</v>
      </c>
      <c r="M121" s="15"/>
      <c r="N121" s="15">
        <f t="shared" si="60"/>
        <v>0</v>
      </c>
      <c r="O121" s="15"/>
      <c r="P121" s="68" t="e">
        <f t="shared" si="33"/>
        <v>#DIV/0!</v>
      </c>
    </row>
    <row r="122" spans="1:16" ht="24" hidden="1" x14ac:dyDescent="0.2">
      <c r="A122" s="1"/>
      <c r="B122" s="18" t="s">
        <v>17</v>
      </c>
      <c r="C122" s="13">
        <v>650</v>
      </c>
      <c r="D122" s="13">
        <v>3</v>
      </c>
      <c r="E122" s="13">
        <v>14</v>
      </c>
      <c r="F122" s="61" t="s">
        <v>164</v>
      </c>
      <c r="G122" s="14">
        <v>240</v>
      </c>
      <c r="H122" s="15">
        <v>20</v>
      </c>
      <c r="I122" s="15"/>
      <c r="J122" s="15">
        <v>-20</v>
      </c>
      <c r="K122" s="15"/>
      <c r="L122" s="15">
        <f>H122+J122</f>
        <v>0</v>
      </c>
      <c r="M122" s="15"/>
      <c r="N122" s="15"/>
      <c r="O122" s="15"/>
      <c r="P122" s="68" t="e">
        <f t="shared" si="33"/>
        <v>#DIV/0!</v>
      </c>
    </row>
    <row r="123" spans="1:16" ht="24" x14ac:dyDescent="0.2">
      <c r="A123" s="1"/>
      <c r="B123" s="18" t="s">
        <v>277</v>
      </c>
      <c r="C123" s="13">
        <v>650</v>
      </c>
      <c r="D123" s="13">
        <v>3</v>
      </c>
      <c r="E123" s="13">
        <v>14</v>
      </c>
      <c r="F123" s="10" t="s">
        <v>165</v>
      </c>
      <c r="G123" s="14"/>
      <c r="H123" s="15">
        <f>H124+H126</f>
        <v>5</v>
      </c>
      <c r="I123" s="15"/>
      <c r="J123" s="15">
        <f t="shared" ref="J123:L123" si="61">J124+J126</f>
        <v>0</v>
      </c>
      <c r="K123" s="15"/>
      <c r="L123" s="15">
        <f t="shared" si="61"/>
        <v>5</v>
      </c>
      <c r="M123" s="15"/>
      <c r="N123" s="15">
        <f t="shared" ref="N123" si="62">N124+N126</f>
        <v>5</v>
      </c>
      <c r="O123" s="15"/>
      <c r="P123" s="68">
        <f t="shared" si="33"/>
        <v>1</v>
      </c>
    </row>
    <row r="124" spans="1:16" ht="48" x14ac:dyDescent="0.2">
      <c r="B124" s="17" t="s">
        <v>10</v>
      </c>
      <c r="C124" s="13">
        <v>650</v>
      </c>
      <c r="D124" s="13">
        <v>3</v>
      </c>
      <c r="E124" s="13">
        <v>14</v>
      </c>
      <c r="F124" s="10" t="s">
        <v>165</v>
      </c>
      <c r="G124" s="14">
        <v>100</v>
      </c>
      <c r="H124" s="15">
        <f>H125</f>
        <v>0</v>
      </c>
      <c r="I124" s="15"/>
      <c r="J124" s="15">
        <f t="shared" ref="J124:N124" si="63">J125</f>
        <v>5</v>
      </c>
      <c r="K124" s="15"/>
      <c r="L124" s="15">
        <f t="shared" si="63"/>
        <v>5</v>
      </c>
      <c r="M124" s="15"/>
      <c r="N124" s="15">
        <f t="shared" si="63"/>
        <v>5</v>
      </c>
      <c r="O124" s="15"/>
      <c r="P124" s="68">
        <f t="shared" si="33"/>
        <v>1</v>
      </c>
    </row>
    <row r="125" spans="1:16" ht="24" x14ac:dyDescent="0.2">
      <c r="B125" s="18" t="s">
        <v>12</v>
      </c>
      <c r="C125" s="13">
        <v>650</v>
      </c>
      <c r="D125" s="13">
        <v>3</v>
      </c>
      <c r="E125" s="13">
        <v>14</v>
      </c>
      <c r="F125" s="10" t="s">
        <v>165</v>
      </c>
      <c r="G125" s="14">
        <v>120</v>
      </c>
      <c r="H125" s="15">
        <v>0</v>
      </c>
      <c r="I125" s="15"/>
      <c r="J125" s="15">
        <v>5</v>
      </c>
      <c r="K125" s="15"/>
      <c r="L125" s="15">
        <f>H125+J125</f>
        <v>5</v>
      </c>
      <c r="M125" s="15"/>
      <c r="N125" s="15">
        <v>5</v>
      </c>
      <c r="O125" s="15"/>
      <c r="P125" s="68">
        <f t="shared" si="33"/>
        <v>1</v>
      </c>
    </row>
    <row r="126" spans="1:16" ht="24" hidden="1" x14ac:dyDescent="0.2">
      <c r="A126" s="1"/>
      <c r="B126" s="18" t="s">
        <v>103</v>
      </c>
      <c r="C126" s="13">
        <v>650</v>
      </c>
      <c r="D126" s="13">
        <v>3</v>
      </c>
      <c r="E126" s="13">
        <v>14</v>
      </c>
      <c r="F126" s="10" t="s">
        <v>165</v>
      </c>
      <c r="G126" s="14">
        <v>200</v>
      </c>
      <c r="H126" s="15">
        <f t="shared" ref="H126:N126" si="64">H127</f>
        <v>5</v>
      </c>
      <c r="I126" s="15"/>
      <c r="J126" s="15">
        <f t="shared" si="64"/>
        <v>-5</v>
      </c>
      <c r="K126" s="15"/>
      <c r="L126" s="15">
        <f t="shared" si="64"/>
        <v>0</v>
      </c>
      <c r="M126" s="15"/>
      <c r="N126" s="15">
        <f t="shared" si="64"/>
        <v>0</v>
      </c>
      <c r="O126" s="15"/>
      <c r="P126" s="68" t="e">
        <f t="shared" si="33"/>
        <v>#DIV/0!</v>
      </c>
    </row>
    <row r="127" spans="1:16" ht="24" hidden="1" x14ac:dyDescent="0.2">
      <c r="A127" s="1"/>
      <c r="B127" s="18" t="s">
        <v>17</v>
      </c>
      <c r="C127" s="13">
        <v>650</v>
      </c>
      <c r="D127" s="13">
        <v>3</v>
      </c>
      <c r="E127" s="13">
        <v>14</v>
      </c>
      <c r="F127" s="61" t="s">
        <v>165</v>
      </c>
      <c r="G127" s="14">
        <v>240</v>
      </c>
      <c r="H127" s="15">
        <v>5</v>
      </c>
      <c r="I127" s="15"/>
      <c r="J127" s="15">
        <v>-5</v>
      </c>
      <c r="K127" s="15"/>
      <c r="L127" s="15">
        <f>H127+J127</f>
        <v>0</v>
      </c>
      <c r="M127" s="15"/>
      <c r="N127" s="15"/>
      <c r="O127" s="15"/>
      <c r="P127" s="68" t="e">
        <f t="shared" si="33"/>
        <v>#DIV/0!</v>
      </c>
    </row>
    <row r="128" spans="1:16" ht="36" hidden="1" x14ac:dyDescent="0.2">
      <c r="A128" s="1"/>
      <c r="B128" s="18" t="s">
        <v>236</v>
      </c>
      <c r="C128" s="13">
        <v>650</v>
      </c>
      <c r="D128" s="13">
        <v>3</v>
      </c>
      <c r="E128" s="13">
        <v>14</v>
      </c>
      <c r="F128" s="10" t="s">
        <v>237</v>
      </c>
      <c r="G128" s="14"/>
      <c r="H128" s="15">
        <f>H129+H132+H135</f>
        <v>118</v>
      </c>
      <c r="I128" s="15"/>
      <c r="J128" s="15">
        <f t="shared" ref="J128:L128" si="65">J129+J132+J135</f>
        <v>-118</v>
      </c>
      <c r="K128" s="15"/>
      <c r="L128" s="15">
        <f t="shared" si="65"/>
        <v>0</v>
      </c>
      <c r="M128" s="15"/>
      <c r="N128" s="15">
        <f t="shared" ref="N128" si="66">N129+N132+N135</f>
        <v>0</v>
      </c>
      <c r="O128" s="15"/>
      <c r="P128" s="68" t="e">
        <f t="shared" si="33"/>
        <v>#DIV/0!</v>
      </c>
    </row>
    <row r="129" spans="1:16" ht="24" hidden="1" x14ac:dyDescent="0.2">
      <c r="A129" s="1"/>
      <c r="B129" s="18" t="s">
        <v>247</v>
      </c>
      <c r="C129" s="13">
        <v>650</v>
      </c>
      <c r="D129" s="13">
        <v>3</v>
      </c>
      <c r="E129" s="13">
        <v>14</v>
      </c>
      <c r="F129" s="10" t="s">
        <v>248</v>
      </c>
      <c r="G129" s="14"/>
      <c r="H129" s="15">
        <f>H130</f>
        <v>0</v>
      </c>
      <c r="I129" s="15"/>
      <c r="J129" s="15">
        <f t="shared" ref="J129:J130" si="67">J130</f>
        <v>0</v>
      </c>
      <c r="K129" s="15"/>
      <c r="L129" s="15">
        <f>L130</f>
        <v>0</v>
      </c>
      <c r="M129" s="15"/>
      <c r="N129" s="15">
        <f>N130</f>
        <v>0</v>
      </c>
      <c r="O129" s="15"/>
      <c r="P129" s="68" t="e">
        <f t="shared" si="33"/>
        <v>#DIV/0!</v>
      </c>
    </row>
    <row r="130" spans="1:16" ht="24" hidden="1" x14ac:dyDescent="0.2">
      <c r="A130" s="1"/>
      <c r="B130" s="18" t="s">
        <v>103</v>
      </c>
      <c r="C130" s="13">
        <v>650</v>
      </c>
      <c r="D130" s="13">
        <v>3</v>
      </c>
      <c r="E130" s="13">
        <v>14</v>
      </c>
      <c r="F130" s="10" t="s">
        <v>248</v>
      </c>
      <c r="G130" s="14">
        <v>200</v>
      </c>
      <c r="H130" s="15">
        <f>H131</f>
        <v>0</v>
      </c>
      <c r="I130" s="15"/>
      <c r="J130" s="15">
        <f t="shared" si="67"/>
        <v>0</v>
      </c>
      <c r="K130" s="15"/>
      <c r="L130" s="15">
        <f>L131</f>
        <v>0</v>
      </c>
      <c r="M130" s="15"/>
      <c r="N130" s="15">
        <f>N131</f>
        <v>0</v>
      </c>
      <c r="O130" s="15"/>
      <c r="P130" s="68" t="e">
        <f t="shared" si="33"/>
        <v>#DIV/0!</v>
      </c>
    </row>
    <row r="131" spans="1:16" ht="24" hidden="1" x14ac:dyDescent="0.2">
      <c r="A131" s="1"/>
      <c r="B131" s="18" t="s">
        <v>17</v>
      </c>
      <c r="C131" s="13">
        <v>650</v>
      </c>
      <c r="D131" s="13">
        <v>3</v>
      </c>
      <c r="E131" s="13">
        <v>14</v>
      </c>
      <c r="F131" s="10" t="s">
        <v>248</v>
      </c>
      <c r="G131" s="14">
        <v>240</v>
      </c>
      <c r="H131" s="15">
        <v>0</v>
      </c>
      <c r="I131" s="15"/>
      <c r="J131" s="15"/>
      <c r="K131" s="15"/>
      <c r="L131" s="15">
        <v>0</v>
      </c>
      <c r="M131" s="15"/>
      <c r="N131" s="15"/>
      <c r="O131" s="15"/>
      <c r="P131" s="68" t="e">
        <f t="shared" si="33"/>
        <v>#DIV/0!</v>
      </c>
    </row>
    <row r="132" spans="1:16" ht="36" hidden="1" x14ac:dyDescent="0.2">
      <c r="A132" s="1"/>
      <c r="B132" s="18" t="s">
        <v>238</v>
      </c>
      <c r="C132" s="13">
        <v>650</v>
      </c>
      <c r="D132" s="13">
        <v>3</v>
      </c>
      <c r="E132" s="13">
        <v>14</v>
      </c>
      <c r="F132" s="10" t="s">
        <v>239</v>
      </c>
      <c r="G132" s="14"/>
      <c r="H132" s="15">
        <f>H133</f>
        <v>0</v>
      </c>
      <c r="I132" s="15"/>
      <c r="J132" s="15">
        <f t="shared" ref="J132:J133" si="68">J133</f>
        <v>0</v>
      </c>
      <c r="K132" s="15"/>
      <c r="L132" s="15">
        <f>L133</f>
        <v>0</v>
      </c>
      <c r="M132" s="15"/>
      <c r="N132" s="15">
        <f>N133</f>
        <v>0</v>
      </c>
      <c r="O132" s="15"/>
      <c r="P132" s="68" t="e">
        <f t="shared" si="33"/>
        <v>#DIV/0!</v>
      </c>
    </row>
    <row r="133" spans="1:16" ht="24" hidden="1" x14ac:dyDescent="0.2">
      <c r="A133" s="1"/>
      <c r="B133" s="18" t="s">
        <v>103</v>
      </c>
      <c r="C133" s="13">
        <v>650</v>
      </c>
      <c r="D133" s="13">
        <v>3</v>
      </c>
      <c r="E133" s="13">
        <v>14</v>
      </c>
      <c r="F133" s="10" t="s">
        <v>239</v>
      </c>
      <c r="G133" s="14">
        <v>200</v>
      </c>
      <c r="H133" s="15">
        <f>H134</f>
        <v>0</v>
      </c>
      <c r="I133" s="15"/>
      <c r="J133" s="15">
        <f t="shared" si="68"/>
        <v>0</v>
      </c>
      <c r="K133" s="15"/>
      <c r="L133" s="15">
        <f>L134</f>
        <v>0</v>
      </c>
      <c r="M133" s="15"/>
      <c r="N133" s="15">
        <f>N134</f>
        <v>0</v>
      </c>
      <c r="O133" s="15"/>
      <c r="P133" s="68" t="e">
        <f t="shared" si="33"/>
        <v>#DIV/0!</v>
      </c>
    </row>
    <row r="134" spans="1:16" ht="24" hidden="1" x14ac:dyDescent="0.2">
      <c r="A134" s="1"/>
      <c r="B134" s="18" t="s">
        <v>17</v>
      </c>
      <c r="C134" s="13">
        <v>650</v>
      </c>
      <c r="D134" s="13">
        <v>3</v>
      </c>
      <c r="E134" s="13">
        <v>14</v>
      </c>
      <c r="F134" s="10" t="s">
        <v>239</v>
      </c>
      <c r="G134" s="14">
        <v>240</v>
      </c>
      <c r="H134" s="15">
        <v>0</v>
      </c>
      <c r="I134" s="15"/>
      <c r="J134" s="15"/>
      <c r="K134" s="15"/>
      <c r="L134" s="15">
        <v>0</v>
      </c>
      <c r="M134" s="15"/>
      <c r="N134" s="15"/>
      <c r="O134" s="15"/>
      <c r="P134" s="68" t="e">
        <f t="shared" si="33"/>
        <v>#DIV/0!</v>
      </c>
    </row>
    <row r="135" spans="1:16" ht="24" hidden="1" x14ac:dyDescent="0.2">
      <c r="A135" s="1"/>
      <c r="B135" s="18" t="s">
        <v>79</v>
      </c>
      <c r="C135" s="13">
        <v>650</v>
      </c>
      <c r="D135" s="13">
        <v>3</v>
      </c>
      <c r="E135" s="13">
        <v>14</v>
      </c>
      <c r="F135" s="10" t="s">
        <v>307</v>
      </c>
      <c r="G135" s="14"/>
      <c r="H135" s="15">
        <f>H136</f>
        <v>118</v>
      </c>
      <c r="I135" s="15"/>
      <c r="J135" s="15">
        <f t="shared" ref="J135:J136" si="69">J136</f>
        <v>-118</v>
      </c>
      <c r="K135" s="15"/>
      <c r="L135" s="15">
        <f>L136</f>
        <v>0</v>
      </c>
      <c r="M135" s="15"/>
      <c r="N135" s="15">
        <f>N136</f>
        <v>0</v>
      </c>
      <c r="O135" s="15"/>
      <c r="P135" s="68" t="e">
        <f t="shared" si="33"/>
        <v>#DIV/0!</v>
      </c>
    </row>
    <row r="136" spans="1:16" ht="24" hidden="1" x14ac:dyDescent="0.2">
      <c r="A136" s="1"/>
      <c r="B136" s="18" t="s">
        <v>103</v>
      </c>
      <c r="C136" s="13">
        <v>650</v>
      </c>
      <c r="D136" s="13">
        <v>3</v>
      </c>
      <c r="E136" s="13">
        <v>14</v>
      </c>
      <c r="F136" s="10" t="s">
        <v>307</v>
      </c>
      <c r="G136" s="14">
        <v>200</v>
      </c>
      <c r="H136" s="15">
        <f>H137</f>
        <v>118</v>
      </c>
      <c r="I136" s="15"/>
      <c r="J136" s="15">
        <f t="shared" si="69"/>
        <v>-118</v>
      </c>
      <c r="K136" s="15"/>
      <c r="L136" s="15">
        <f>L137</f>
        <v>0</v>
      </c>
      <c r="M136" s="15"/>
      <c r="N136" s="15">
        <f>N137</f>
        <v>0</v>
      </c>
      <c r="O136" s="15"/>
      <c r="P136" s="68" t="e">
        <f t="shared" si="33"/>
        <v>#DIV/0!</v>
      </c>
    </row>
    <row r="137" spans="1:16" ht="24" hidden="1" x14ac:dyDescent="0.2">
      <c r="A137" s="1"/>
      <c r="B137" s="18" t="s">
        <v>17</v>
      </c>
      <c r="C137" s="13">
        <v>650</v>
      </c>
      <c r="D137" s="13">
        <v>3</v>
      </c>
      <c r="E137" s="13">
        <v>14</v>
      </c>
      <c r="F137" s="10" t="s">
        <v>307</v>
      </c>
      <c r="G137" s="14">
        <v>240</v>
      </c>
      <c r="H137" s="15">
        <v>118</v>
      </c>
      <c r="I137" s="15"/>
      <c r="J137" s="15">
        <v>-118</v>
      </c>
      <c r="K137" s="15"/>
      <c r="L137" s="15">
        <f>H137+J137</f>
        <v>0</v>
      </c>
      <c r="M137" s="15"/>
      <c r="N137" s="15"/>
      <c r="O137" s="15"/>
      <c r="P137" s="68" t="e">
        <f t="shared" si="33"/>
        <v>#DIV/0!</v>
      </c>
    </row>
    <row r="138" spans="1:16" x14ac:dyDescent="0.2">
      <c r="A138" s="1"/>
      <c r="B138" s="20" t="s">
        <v>37</v>
      </c>
      <c r="C138" s="13">
        <v>650</v>
      </c>
      <c r="D138" s="10" t="s">
        <v>38</v>
      </c>
      <c r="E138" s="10" t="s">
        <v>31</v>
      </c>
      <c r="F138" s="10"/>
      <c r="G138" s="14" t="s">
        <v>8</v>
      </c>
      <c r="H138" s="15">
        <f>H139+H149+H155+H168+H199+H205</f>
        <v>26444.6</v>
      </c>
      <c r="I138" s="15"/>
      <c r="J138" s="15">
        <f t="shared" ref="J138:L138" si="70">J139+J149+J155+J168+J199+J205</f>
        <v>-119.49999999999996</v>
      </c>
      <c r="K138" s="15"/>
      <c r="L138" s="15">
        <f t="shared" si="70"/>
        <v>26325.199999999997</v>
      </c>
      <c r="M138" s="15"/>
      <c r="N138" s="15">
        <f t="shared" ref="N138" si="71">N139+N149+N155+N168+N199+N205</f>
        <v>22946.600000000002</v>
      </c>
      <c r="O138" s="15"/>
      <c r="P138" s="68">
        <f t="shared" ref="P138:P201" si="72">N138/L138</f>
        <v>0.87165909470773273</v>
      </c>
    </row>
    <row r="139" spans="1:16" x14ac:dyDescent="0.2">
      <c r="A139" s="1"/>
      <c r="B139" s="20" t="s">
        <v>39</v>
      </c>
      <c r="C139" s="13">
        <v>650</v>
      </c>
      <c r="D139" s="10" t="s">
        <v>38</v>
      </c>
      <c r="E139" s="10" t="s">
        <v>40</v>
      </c>
      <c r="F139" s="10"/>
      <c r="G139" s="14" t="s">
        <v>8</v>
      </c>
      <c r="H139" s="15">
        <f t="shared" ref="H139:N141" si="73">H140</f>
        <v>1694.9</v>
      </c>
      <c r="I139" s="15"/>
      <c r="J139" s="15">
        <f t="shared" si="73"/>
        <v>447.20000000000005</v>
      </c>
      <c r="K139" s="15"/>
      <c r="L139" s="15">
        <f t="shared" si="73"/>
        <v>2142.1999999999998</v>
      </c>
      <c r="M139" s="15"/>
      <c r="N139" s="15">
        <f t="shared" si="73"/>
        <v>2071</v>
      </c>
      <c r="O139" s="15"/>
      <c r="P139" s="68">
        <f t="shared" si="72"/>
        <v>0.96676314069648028</v>
      </c>
    </row>
    <row r="140" spans="1:16" ht="24" x14ac:dyDescent="0.2">
      <c r="A140" s="1"/>
      <c r="B140" s="17" t="s">
        <v>119</v>
      </c>
      <c r="C140" s="13">
        <v>650</v>
      </c>
      <c r="D140" s="10" t="s">
        <v>38</v>
      </c>
      <c r="E140" s="10" t="s">
        <v>40</v>
      </c>
      <c r="F140" s="10" t="s">
        <v>166</v>
      </c>
      <c r="G140" s="14"/>
      <c r="H140" s="15">
        <f t="shared" si="73"/>
        <v>1694.9</v>
      </c>
      <c r="I140" s="15"/>
      <c r="J140" s="15">
        <f t="shared" si="73"/>
        <v>447.20000000000005</v>
      </c>
      <c r="K140" s="15"/>
      <c r="L140" s="15">
        <f t="shared" si="73"/>
        <v>2142.1999999999998</v>
      </c>
      <c r="M140" s="15"/>
      <c r="N140" s="15">
        <f t="shared" si="73"/>
        <v>2071</v>
      </c>
      <c r="O140" s="15"/>
      <c r="P140" s="68">
        <f t="shared" si="72"/>
        <v>0.96676314069648028</v>
      </c>
    </row>
    <row r="141" spans="1:16" x14ac:dyDescent="0.2">
      <c r="A141" s="1"/>
      <c r="B141" s="17" t="s">
        <v>41</v>
      </c>
      <c r="C141" s="13">
        <v>650</v>
      </c>
      <c r="D141" s="10" t="s">
        <v>38</v>
      </c>
      <c r="E141" s="10" t="s">
        <v>40</v>
      </c>
      <c r="F141" s="10" t="s">
        <v>167</v>
      </c>
      <c r="G141" s="14"/>
      <c r="H141" s="15">
        <f>H142</f>
        <v>1694.9</v>
      </c>
      <c r="I141" s="15"/>
      <c r="J141" s="15">
        <f t="shared" si="73"/>
        <v>447.20000000000005</v>
      </c>
      <c r="K141" s="15"/>
      <c r="L141" s="15">
        <f>L142</f>
        <v>2142.1999999999998</v>
      </c>
      <c r="M141" s="15"/>
      <c r="N141" s="15">
        <f>N142</f>
        <v>2071</v>
      </c>
      <c r="O141" s="15"/>
      <c r="P141" s="68">
        <f t="shared" si="72"/>
        <v>0.96676314069648028</v>
      </c>
    </row>
    <row r="142" spans="1:16" ht="36" x14ac:dyDescent="0.2">
      <c r="A142" s="1"/>
      <c r="B142" s="17" t="s">
        <v>87</v>
      </c>
      <c r="C142" s="13">
        <v>650</v>
      </c>
      <c r="D142" s="10" t="s">
        <v>38</v>
      </c>
      <c r="E142" s="10" t="s">
        <v>40</v>
      </c>
      <c r="F142" s="24" t="s">
        <v>168</v>
      </c>
      <c r="G142" s="14"/>
      <c r="H142" s="15">
        <f>H143+H146</f>
        <v>1694.9</v>
      </c>
      <c r="I142" s="15"/>
      <c r="J142" s="15">
        <f t="shared" ref="J142" si="74">J143+J146</f>
        <v>447.20000000000005</v>
      </c>
      <c r="K142" s="15"/>
      <c r="L142" s="15">
        <f>L143+L146</f>
        <v>2142.1999999999998</v>
      </c>
      <c r="M142" s="15"/>
      <c r="N142" s="15">
        <f>N143+N146</f>
        <v>2071</v>
      </c>
      <c r="O142" s="15"/>
      <c r="P142" s="68">
        <f t="shared" si="72"/>
        <v>0.96676314069648028</v>
      </c>
    </row>
    <row r="143" spans="1:16" ht="36" x14ac:dyDescent="0.2">
      <c r="A143" s="1"/>
      <c r="B143" s="17" t="s">
        <v>289</v>
      </c>
      <c r="C143" s="13">
        <v>650</v>
      </c>
      <c r="D143" s="10" t="s">
        <v>38</v>
      </c>
      <c r="E143" s="10" t="s">
        <v>40</v>
      </c>
      <c r="F143" s="24" t="s">
        <v>169</v>
      </c>
      <c r="G143" s="14"/>
      <c r="H143" s="15">
        <f>H144</f>
        <v>617.70000000000005</v>
      </c>
      <c r="I143" s="15"/>
      <c r="J143" s="15">
        <f t="shared" ref="J143" si="75">J144</f>
        <v>196.4</v>
      </c>
      <c r="K143" s="15"/>
      <c r="L143" s="15">
        <f>L144</f>
        <v>814.2</v>
      </c>
      <c r="M143" s="15"/>
      <c r="N143" s="15">
        <f>N144</f>
        <v>743</v>
      </c>
      <c r="O143" s="15"/>
      <c r="P143" s="68">
        <f t="shared" si="72"/>
        <v>0.91255219847703262</v>
      </c>
    </row>
    <row r="144" spans="1:16" ht="48" x14ac:dyDescent="0.2">
      <c r="A144" s="1"/>
      <c r="B144" s="25" t="s">
        <v>10</v>
      </c>
      <c r="C144" s="13">
        <v>650</v>
      </c>
      <c r="D144" s="10" t="s">
        <v>38</v>
      </c>
      <c r="E144" s="10" t="s">
        <v>40</v>
      </c>
      <c r="F144" s="24" t="s">
        <v>169</v>
      </c>
      <c r="G144" s="14">
        <v>100</v>
      </c>
      <c r="H144" s="15">
        <f t="shared" ref="H144:N144" si="76">H145</f>
        <v>617.70000000000005</v>
      </c>
      <c r="I144" s="15"/>
      <c r="J144" s="15">
        <f t="shared" si="76"/>
        <v>196.4</v>
      </c>
      <c r="K144" s="15"/>
      <c r="L144" s="15">
        <f t="shared" si="76"/>
        <v>814.2</v>
      </c>
      <c r="M144" s="15"/>
      <c r="N144" s="15">
        <f t="shared" si="76"/>
        <v>743</v>
      </c>
      <c r="O144" s="15"/>
      <c r="P144" s="68">
        <f t="shared" si="72"/>
        <v>0.91255219847703262</v>
      </c>
    </row>
    <row r="145" spans="1:16" x14ac:dyDescent="0.2">
      <c r="A145" s="1"/>
      <c r="B145" s="18" t="s">
        <v>106</v>
      </c>
      <c r="C145" s="13">
        <v>650</v>
      </c>
      <c r="D145" s="13" t="s">
        <v>38</v>
      </c>
      <c r="E145" s="13" t="s">
        <v>40</v>
      </c>
      <c r="F145" s="24" t="s">
        <v>169</v>
      </c>
      <c r="G145" s="14">
        <v>110</v>
      </c>
      <c r="H145" s="15">
        <v>617.70000000000005</v>
      </c>
      <c r="I145" s="15"/>
      <c r="J145" s="15">
        <v>196.4</v>
      </c>
      <c r="K145" s="15"/>
      <c r="L145" s="15">
        <f>H145+J145+0.1</f>
        <v>814.2</v>
      </c>
      <c r="M145" s="15"/>
      <c r="N145" s="15">
        <v>743</v>
      </c>
      <c r="O145" s="15"/>
      <c r="P145" s="68">
        <f t="shared" si="72"/>
        <v>0.91255219847703262</v>
      </c>
    </row>
    <row r="146" spans="1:16" ht="36" x14ac:dyDescent="0.2">
      <c r="A146" s="1"/>
      <c r="B146" s="17" t="s">
        <v>113</v>
      </c>
      <c r="C146" s="13">
        <v>650</v>
      </c>
      <c r="D146" s="10" t="s">
        <v>38</v>
      </c>
      <c r="E146" s="10" t="s">
        <v>40</v>
      </c>
      <c r="F146" s="10" t="s">
        <v>170</v>
      </c>
      <c r="G146" s="14"/>
      <c r="H146" s="15">
        <f t="shared" ref="H146:N147" si="77">H147</f>
        <v>1077.2</v>
      </c>
      <c r="I146" s="15"/>
      <c r="J146" s="15">
        <f t="shared" si="77"/>
        <v>250.8</v>
      </c>
      <c r="K146" s="15"/>
      <c r="L146" s="15">
        <f t="shared" si="77"/>
        <v>1328</v>
      </c>
      <c r="M146" s="15"/>
      <c r="N146" s="15">
        <f t="shared" si="77"/>
        <v>1328</v>
      </c>
      <c r="O146" s="15"/>
      <c r="P146" s="68">
        <f t="shared" si="72"/>
        <v>1</v>
      </c>
    </row>
    <row r="147" spans="1:16" ht="48" x14ac:dyDescent="0.2">
      <c r="A147" s="1"/>
      <c r="B147" s="18" t="s">
        <v>10</v>
      </c>
      <c r="C147" s="13">
        <v>650</v>
      </c>
      <c r="D147" s="10" t="s">
        <v>38</v>
      </c>
      <c r="E147" s="10" t="s">
        <v>40</v>
      </c>
      <c r="F147" s="10" t="s">
        <v>170</v>
      </c>
      <c r="G147" s="14">
        <v>100</v>
      </c>
      <c r="H147" s="15">
        <f>H148</f>
        <v>1077.2</v>
      </c>
      <c r="I147" s="15"/>
      <c r="J147" s="15">
        <f t="shared" si="77"/>
        <v>250.8</v>
      </c>
      <c r="K147" s="15"/>
      <c r="L147" s="15">
        <f>L148</f>
        <v>1328</v>
      </c>
      <c r="M147" s="15"/>
      <c r="N147" s="15">
        <f>N148</f>
        <v>1328</v>
      </c>
      <c r="O147" s="15"/>
      <c r="P147" s="68">
        <f t="shared" si="72"/>
        <v>1</v>
      </c>
    </row>
    <row r="148" spans="1:16" x14ac:dyDescent="0.2">
      <c r="A148" s="1"/>
      <c r="B148" s="18" t="s">
        <v>106</v>
      </c>
      <c r="C148" s="13">
        <v>650</v>
      </c>
      <c r="D148" s="10" t="s">
        <v>38</v>
      </c>
      <c r="E148" s="10" t="s">
        <v>40</v>
      </c>
      <c r="F148" s="10" t="s">
        <v>170</v>
      </c>
      <c r="G148" s="14">
        <v>110</v>
      </c>
      <c r="H148" s="15">
        <v>1077.2</v>
      </c>
      <c r="I148" s="15"/>
      <c r="J148" s="15">
        <v>250.8</v>
      </c>
      <c r="K148" s="15"/>
      <c r="L148" s="15">
        <f>H148+J148</f>
        <v>1328</v>
      </c>
      <c r="M148" s="15"/>
      <c r="N148" s="15">
        <v>1328</v>
      </c>
      <c r="O148" s="15"/>
      <c r="P148" s="68">
        <f t="shared" si="72"/>
        <v>1</v>
      </c>
    </row>
    <row r="149" spans="1:16" x14ac:dyDescent="0.2">
      <c r="A149" s="1"/>
      <c r="B149" s="20" t="s">
        <v>313</v>
      </c>
      <c r="C149" s="13">
        <v>650</v>
      </c>
      <c r="D149" s="10" t="s">
        <v>38</v>
      </c>
      <c r="E149" s="10" t="s">
        <v>51</v>
      </c>
      <c r="F149" s="10"/>
      <c r="G149" s="14" t="s">
        <v>8</v>
      </c>
      <c r="H149" s="15">
        <f t="shared" ref="H149:M149" si="78">H150+H161</f>
        <v>71.5</v>
      </c>
      <c r="I149" s="15">
        <f t="shared" si="78"/>
        <v>71.5</v>
      </c>
      <c r="J149" s="15">
        <f t="shared" si="78"/>
        <v>0</v>
      </c>
      <c r="K149" s="15">
        <f t="shared" si="78"/>
        <v>0</v>
      </c>
      <c r="L149" s="15">
        <f t="shared" si="78"/>
        <v>71.5</v>
      </c>
      <c r="M149" s="15">
        <f t="shared" si="78"/>
        <v>71.5</v>
      </c>
      <c r="N149" s="15">
        <f t="shared" ref="N149" si="79">N150+N161</f>
        <v>71.5</v>
      </c>
      <c r="O149" s="15">
        <f t="shared" ref="O149" si="80">O150+O161</f>
        <v>71.5</v>
      </c>
      <c r="P149" s="68">
        <f t="shared" si="72"/>
        <v>1</v>
      </c>
    </row>
    <row r="150" spans="1:16" s="2" customFormat="1" ht="42" customHeight="1" x14ac:dyDescent="0.2">
      <c r="B150" s="49" t="s">
        <v>312</v>
      </c>
      <c r="C150" s="13">
        <v>650</v>
      </c>
      <c r="D150" s="38" t="s">
        <v>38</v>
      </c>
      <c r="E150" s="10" t="s">
        <v>51</v>
      </c>
      <c r="F150" s="47" t="s">
        <v>198</v>
      </c>
      <c r="G150" s="39"/>
      <c r="H150" s="40">
        <f t="shared" ref="H150:I153" si="81">H151</f>
        <v>71.5</v>
      </c>
      <c r="I150" s="40">
        <f t="shared" si="81"/>
        <v>71.5</v>
      </c>
      <c r="J150" s="40">
        <f t="shared" ref="J150:N150" si="82">J151</f>
        <v>0</v>
      </c>
      <c r="K150" s="40">
        <f>K151</f>
        <v>0</v>
      </c>
      <c r="L150" s="40">
        <f t="shared" si="82"/>
        <v>71.5</v>
      </c>
      <c r="M150" s="40">
        <f>M151</f>
        <v>71.5</v>
      </c>
      <c r="N150" s="40">
        <f t="shared" si="82"/>
        <v>71.5</v>
      </c>
      <c r="O150" s="40">
        <f>O151</f>
        <v>71.5</v>
      </c>
      <c r="P150" s="68">
        <f t="shared" si="72"/>
        <v>1</v>
      </c>
    </row>
    <row r="151" spans="1:16" s="2" customFormat="1" ht="24" x14ac:dyDescent="0.2">
      <c r="B151" s="18" t="s">
        <v>94</v>
      </c>
      <c r="C151" s="13">
        <v>650</v>
      </c>
      <c r="D151" s="38" t="s">
        <v>38</v>
      </c>
      <c r="E151" s="10" t="s">
        <v>51</v>
      </c>
      <c r="F151" s="22" t="s">
        <v>199</v>
      </c>
      <c r="G151" s="14"/>
      <c r="H151" s="15">
        <f t="shared" si="81"/>
        <v>71.5</v>
      </c>
      <c r="I151" s="15">
        <f t="shared" si="81"/>
        <v>71.5</v>
      </c>
      <c r="J151" s="15">
        <f t="shared" ref="J151:N151" si="83">J152</f>
        <v>0</v>
      </c>
      <c r="K151" s="15">
        <f>K152</f>
        <v>0</v>
      </c>
      <c r="L151" s="15">
        <f t="shared" si="83"/>
        <v>71.5</v>
      </c>
      <c r="M151" s="15">
        <f>M152</f>
        <v>71.5</v>
      </c>
      <c r="N151" s="15">
        <f t="shared" si="83"/>
        <v>71.5</v>
      </c>
      <c r="O151" s="15">
        <f>O152</f>
        <v>71.5</v>
      </c>
      <c r="P151" s="68">
        <f t="shared" si="72"/>
        <v>1</v>
      </c>
    </row>
    <row r="152" spans="1:16" ht="24" x14ac:dyDescent="0.2">
      <c r="A152" s="1"/>
      <c r="B152" s="18" t="s">
        <v>311</v>
      </c>
      <c r="C152" s="13">
        <v>650</v>
      </c>
      <c r="D152" s="38" t="s">
        <v>38</v>
      </c>
      <c r="E152" s="10" t="s">
        <v>51</v>
      </c>
      <c r="F152" s="10" t="s">
        <v>310</v>
      </c>
      <c r="G152" s="14"/>
      <c r="H152" s="15">
        <f t="shared" si="81"/>
        <v>71.5</v>
      </c>
      <c r="I152" s="15">
        <f t="shared" si="81"/>
        <v>71.5</v>
      </c>
      <c r="J152" s="15">
        <f t="shared" ref="J152:J153" si="84">J153</f>
        <v>0</v>
      </c>
      <c r="K152" s="15">
        <f>K153</f>
        <v>0</v>
      </c>
      <c r="L152" s="15">
        <f>L153</f>
        <v>71.5</v>
      </c>
      <c r="M152" s="15">
        <f>M153</f>
        <v>71.5</v>
      </c>
      <c r="N152" s="15">
        <f>N153</f>
        <v>71.5</v>
      </c>
      <c r="O152" s="15">
        <f>O153</f>
        <v>71.5</v>
      </c>
      <c r="P152" s="68">
        <f t="shared" si="72"/>
        <v>1</v>
      </c>
    </row>
    <row r="153" spans="1:16" ht="24" x14ac:dyDescent="0.2">
      <c r="A153" s="1"/>
      <c r="B153" s="18" t="s">
        <v>103</v>
      </c>
      <c r="C153" s="13">
        <v>650</v>
      </c>
      <c r="D153" s="38" t="s">
        <v>38</v>
      </c>
      <c r="E153" s="10" t="s">
        <v>51</v>
      </c>
      <c r="F153" s="10" t="s">
        <v>310</v>
      </c>
      <c r="G153" s="14">
        <v>200</v>
      </c>
      <c r="H153" s="15">
        <f t="shared" si="81"/>
        <v>71.5</v>
      </c>
      <c r="I153" s="15">
        <f t="shared" si="81"/>
        <v>71.5</v>
      </c>
      <c r="J153" s="15">
        <f t="shared" si="84"/>
        <v>0</v>
      </c>
      <c r="K153" s="15">
        <f>K154</f>
        <v>0</v>
      </c>
      <c r="L153" s="15">
        <f>L154</f>
        <v>71.5</v>
      </c>
      <c r="M153" s="15">
        <f>M154</f>
        <v>71.5</v>
      </c>
      <c r="N153" s="15">
        <f>N154</f>
        <v>71.5</v>
      </c>
      <c r="O153" s="15">
        <f>O154</f>
        <v>71.5</v>
      </c>
      <c r="P153" s="68">
        <f t="shared" si="72"/>
        <v>1</v>
      </c>
    </row>
    <row r="154" spans="1:16" ht="24" x14ac:dyDescent="0.2">
      <c r="A154" s="1"/>
      <c r="B154" s="18" t="s">
        <v>17</v>
      </c>
      <c r="C154" s="13">
        <v>650</v>
      </c>
      <c r="D154" s="38" t="s">
        <v>38</v>
      </c>
      <c r="E154" s="10" t="s">
        <v>51</v>
      </c>
      <c r="F154" s="10" t="s">
        <v>310</v>
      </c>
      <c r="G154" s="14">
        <v>240</v>
      </c>
      <c r="H154" s="15">
        <v>71.5</v>
      </c>
      <c r="I154" s="15">
        <f>H154</f>
        <v>71.5</v>
      </c>
      <c r="J154" s="15"/>
      <c r="K154" s="15">
        <f>J154</f>
        <v>0</v>
      </c>
      <c r="L154" s="15">
        <f>H154+J154</f>
        <v>71.5</v>
      </c>
      <c r="M154" s="15">
        <f>L154</f>
        <v>71.5</v>
      </c>
      <c r="N154" s="15">
        <v>71.5</v>
      </c>
      <c r="O154" s="15">
        <f>N154</f>
        <v>71.5</v>
      </c>
      <c r="P154" s="68">
        <f t="shared" si="72"/>
        <v>1</v>
      </c>
    </row>
    <row r="155" spans="1:16" x14ac:dyDescent="0.2">
      <c r="A155" s="1"/>
      <c r="B155" s="20" t="s">
        <v>42</v>
      </c>
      <c r="C155" s="13">
        <v>650</v>
      </c>
      <c r="D155" s="10" t="s">
        <v>38</v>
      </c>
      <c r="E155" s="10" t="s">
        <v>43</v>
      </c>
      <c r="F155" s="10"/>
      <c r="G155" s="14" t="s">
        <v>8</v>
      </c>
      <c r="H155" s="15">
        <f t="shared" ref="H155:N160" si="85">H156</f>
        <v>1958.4</v>
      </c>
      <c r="I155" s="15"/>
      <c r="J155" s="15">
        <f t="shared" si="85"/>
        <v>-426.5</v>
      </c>
      <c r="K155" s="15"/>
      <c r="L155" s="15">
        <f t="shared" si="85"/>
        <v>1531.9</v>
      </c>
      <c r="M155" s="15"/>
      <c r="N155" s="15">
        <f t="shared" si="85"/>
        <v>1531.9</v>
      </c>
      <c r="O155" s="15"/>
      <c r="P155" s="68">
        <f t="shared" si="72"/>
        <v>1</v>
      </c>
    </row>
    <row r="156" spans="1:16" ht="36" x14ac:dyDescent="0.2">
      <c r="A156" s="1"/>
      <c r="B156" s="17" t="s">
        <v>120</v>
      </c>
      <c r="C156" s="13">
        <v>650</v>
      </c>
      <c r="D156" s="10" t="s">
        <v>38</v>
      </c>
      <c r="E156" s="10" t="s">
        <v>43</v>
      </c>
      <c r="F156" s="10" t="s">
        <v>171</v>
      </c>
      <c r="G156" s="14"/>
      <c r="H156" s="15">
        <f t="shared" si="85"/>
        <v>1958.4</v>
      </c>
      <c r="I156" s="15"/>
      <c r="J156" s="15">
        <f t="shared" si="85"/>
        <v>-426.5</v>
      </c>
      <c r="K156" s="15"/>
      <c r="L156" s="15">
        <f t="shared" si="85"/>
        <v>1531.9</v>
      </c>
      <c r="M156" s="15"/>
      <c r="N156" s="15">
        <f t="shared" si="85"/>
        <v>1531.9</v>
      </c>
      <c r="O156" s="15"/>
      <c r="P156" s="68">
        <f t="shared" si="72"/>
        <v>1</v>
      </c>
    </row>
    <row r="157" spans="1:16" x14ac:dyDescent="0.2">
      <c r="A157" s="1"/>
      <c r="B157" s="17" t="s">
        <v>44</v>
      </c>
      <c r="C157" s="13">
        <v>650</v>
      </c>
      <c r="D157" s="10" t="s">
        <v>38</v>
      </c>
      <c r="E157" s="10" t="s">
        <v>43</v>
      </c>
      <c r="F157" s="10" t="s">
        <v>172</v>
      </c>
      <c r="G157" s="14"/>
      <c r="H157" s="15">
        <f>H158</f>
        <v>1958.4</v>
      </c>
      <c r="I157" s="15"/>
      <c r="J157" s="15">
        <f t="shared" si="85"/>
        <v>-426.5</v>
      </c>
      <c r="K157" s="15"/>
      <c r="L157" s="15">
        <f>L158</f>
        <v>1531.9</v>
      </c>
      <c r="M157" s="15"/>
      <c r="N157" s="15">
        <f>N158</f>
        <v>1531.9</v>
      </c>
      <c r="O157" s="15"/>
      <c r="P157" s="68">
        <f t="shared" si="72"/>
        <v>1</v>
      </c>
    </row>
    <row r="158" spans="1:16" ht="24" x14ac:dyDescent="0.2">
      <c r="A158" s="1"/>
      <c r="B158" s="17" t="s">
        <v>88</v>
      </c>
      <c r="C158" s="13">
        <v>650</v>
      </c>
      <c r="D158" s="10" t="s">
        <v>38</v>
      </c>
      <c r="E158" s="10" t="s">
        <v>43</v>
      </c>
      <c r="F158" s="10" t="s">
        <v>173</v>
      </c>
      <c r="G158" s="14"/>
      <c r="H158" s="15">
        <f>H159+H163+H165</f>
        <v>1958.4</v>
      </c>
      <c r="I158" s="15"/>
      <c r="J158" s="15">
        <f t="shared" ref="J158" si="86">J159+J163+J165</f>
        <v>-426.5</v>
      </c>
      <c r="K158" s="15"/>
      <c r="L158" s="15">
        <f>L159+L163+L165</f>
        <v>1531.9</v>
      </c>
      <c r="M158" s="15"/>
      <c r="N158" s="15">
        <f>N159+N163+N165</f>
        <v>1531.9</v>
      </c>
      <c r="O158" s="15"/>
      <c r="P158" s="68">
        <f t="shared" si="72"/>
        <v>1</v>
      </c>
    </row>
    <row r="159" spans="1:16" hidden="1" x14ac:dyDescent="0.2">
      <c r="A159" s="1"/>
      <c r="B159" s="17" t="s">
        <v>89</v>
      </c>
      <c r="C159" s="13">
        <v>650</v>
      </c>
      <c r="D159" s="10" t="s">
        <v>38</v>
      </c>
      <c r="E159" s="10" t="s">
        <v>43</v>
      </c>
      <c r="F159" s="10" t="s">
        <v>174</v>
      </c>
      <c r="G159" s="14"/>
      <c r="H159" s="15">
        <f>H160</f>
        <v>0</v>
      </c>
      <c r="I159" s="15"/>
      <c r="J159" s="15">
        <f t="shared" ref="J159" si="87">J160</f>
        <v>0</v>
      </c>
      <c r="K159" s="15"/>
      <c r="L159" s="15">
        <f>L160</f>
        <v>0</v>
      </c>
      <c r="M159" s="15"/>
      <c r="N159" s="15">
        <f>N160</f>
        <v>0</v>
      </c>
      <c r="O159" s="15"/>
      <c r="P159" s="68" t="e">
        <f t="shared" si="72"/>
        <v>#DIV/0!</v>
      </c>
    </row>
    <row r="160" spans="1:16" hidden="1" x14ac:dyDescent="0.2">
      <c r="A160" s="1"/>
      <c r="B160" s="18" t="s">
        <v>19</v>
      </c>
      <c r="C160" s="13">
        <v>650</v>
      </c>
      <c r="D160" s="10" t="s">
        <v>38</v>
      </c>
      <c r="E160" s="10" t="s">
        <v>43</v>
      </c>
      <c r="F160" s="10" t="s">
        <v>174</v>
      </c>
      <c r="G160" s="14">
        <v>800</v>
      </c>
      <c r="H160" s="15">
        <f t="shared" si="85"/>
        <v>0</v>
      </c>
      <c r="I160" s="15"/>
      <c r="J160" s="15">
        <f t="shared" si="85"/>
        <v>0</v>
      </c>
      <c r="K160" s="15"/>
      <c r="L160" s="15">
        <f t="shared" si="85"/>
        <v>0</v>
      </c>
      <c r="M160" s="15"/>
      <c r="N160" s="15">
        <f t="shared" si="85"/>
        <v>0</v>
      </c>
      <c r="O160" s="15"/>
      <c r="P160" s="68" t="e">
        <f t="shared" si="72"/>
        <v>#DIV/0!</v>
      </c>
    </row>
    <row r="161" spans="1:16" ht="36" hidden="1" x14ac:dyDescent="0.2">
      <c r="A161" s="1"/>
      <c r="B161" s="18" t="s">
        <v>104</v>
      </c>
      <c r="C161" s="13">
        <v>650</v>
      </c>
      <c r="D161" s="10" t="s">
        <v>38</v>
      </c>
      <c r="E161" s="10" t="s">
        <v>43</v>
      </c>
      <c r="F161" s="10" t="s">
        <v>174</v>
      </c>
      <c r="G161" s="14">
        <v>810</v>
      </c>
      <c r="H161" s="15">
        <v>0</v>
      </c>
      <c r="I161" s="15"/>
      <c r="J161" s="15"/>
      <c r="K161" s="15"/>
      <c r="L161" s="15">
        <f>H161+J161</f>
        <v>0</v>
      </c>
      <c r="M161" s="15"/>
      <c r="N161" s="15"/>
      <c r="O161" s="15"/>
      <c r="P161" s="68" t="e">
        <f t="shared" si="72"/>
        <v>#DIV/0!</v>
      </c>
    </row>
    <row r="162" spans="1:16" ht="50.25" hidden="1" customHeight="1" x14ac:dyDescent="0.2">
      <c r="A162" s="1"/>
      <c r="B162" s="17" t="s">
        <v>78</v>
      </c>
      <c r="C162" s="13">
        <v>650</v>
      </c>
      <c r="D162" s="10" t="s">
        <v>38</v>
      </c>
      <c r="E162" s="10" t="s">
        <v>43</v>
      </c>
      <c r="F162" s="10" t="s">
        <v>176</v>
      </c>
      <c r="G162" s="14"/>
      <c r="H162" s="15">
        <f>H163</f>
        <v>0</v>
      </c>
      <c r="I162" s="15"/>
      <c r="J162" s="15">
        <f t="shared" ref="J162:J163" si="88">J163</f>
        <v>0</v>
      </c>
      <c r="K162" s="15"/>
      <c r="L162" s="15">
        <f>L163</f>
        <v>0</v>
      </c>
      <c r="M162" s="15"/>
      <c r="N162" s="15">
        <f>N163</f>
        <v>0</v>
      </c>
      <c r="O162" s="15"/>
      <c r="P162" s="68" t="e">
        <f t="shared" si="72"/>
        <v>#DIV/0!</v>
      </c>
    </row>
    <row r="163" spans="1:16" hidden="1" x14ac:dyDescent="0.2">
      <c r="A163" s="1"/>
      <c r="B163" s="17" t="s">
        <v>65</v>
      </c>
      <c r="C163" s="13">
        <v>650</v>
      </c>
      <c r="D163" s="10" t="s">
        <v>38</v>
      </c>
      <c r="E163" s="10" t="s">
        <v>43</v>
      </c>
      <c r="F163" s="10" t="s">
        <v>176</v>
      </c>
      <c r="G163" s="14">
        <v>500</v>
      </c>
      <c r="H163" s="15">
        <f>H164</f>
        <v>0</v>
      </c>
      <c r="I163" s="15"/>
      <c r="J163" s="15">
        <f t="shared" si="88"/>
        <v>0</v>
      </c>
      <c r="K163" s="15"/>
      <c r="L163" s="15">
        <f>L164</f>
        <v>0</v>
      </c>
      <c r="M163" s="15"/>
      <c r="N163" s="15">
        <f>N164</f>
        <v>0</v>
      </c>
      <c r="O163" s="15"/>
      <c r="P163" s="68" t="e">
        <f t="shared" si="72"/>
        <v>#DIV/0!</v>
      </c>
    </row>
    <row r="164" spans="1:16" hidden="1" x14ac:dyDescent="0.2">
      <c r="A164" s="1"/>
      <c r="B164" s="18" t="s">
        <v>66</v>
      </c>
      <c r="C164" s="13">
        <v>650</v>
      </c>
      <c r="D164" s="10" t="s">
        <v>38</v>
      </c>
      <c r="E164" s="10" t="s">
        <v>43</v>
      </c>
      <c r="F164" s="10" t="s">
        <v>176</v>
      </c>
      <c r="G164" s="14">
        <v>540</v>
      </c>
      <c r="H164" s="15">
        <v>0</v>
      </c>
      <c r="I164" s="15"/>
      <c r="J164" s="15"/>
      <c r="K164" s="15"/>
      <c r="L164" s="15">
        <f>H164+J164</f>
        <v>0</v>
      </c>
      <c r="M164" s="15"/>
      <c r="N164" s="15"/>
      <c r="O164" s="15"/>
      <c r="P164" s="68" t="e">
        <f t="shared" si="72"/>
        <v>#DIV/0!</v>
      </c>
    </row>
    <row r="165" spans="1:16" ht="24" x14ac:dyDescent="0.2">
      <c r="A165" s="1"/>
      <c r="B165" s="49" t="s">
        <v>79</v>
      </c>
      <c r="C165" s="13">
        <v>650</v>
      </c>
      <c r="D165" s="38" t="s">
        <v>38</v>
      </c>
      <c r="E165" s="38" t="s">
        <v>43</v>
      </c>
      <c r="F165" s="38" t="s">
        <v>175</v>
      </c>
      <c r="G165" s="39"/>
      <c r="H165" s="40">
        <f>H166</f>
        <v>1958.4</v>
      </c>
      <c r="I165" s="40"/>
      <c r="J165" s="40">
        <f t="shared" ref="J165:J166" si="89">J166</f>
        <v>-426.5</v>
      </c>
      <c r="K165" s="40"/>
      <c r="L165" s="40">
        <f>L166</f>
        <v>1531.9</v>
      </c>
      <c r="M165" s="40"/>
      <c r="N165" s="40">
        <f>N166</f>
        <v>1531.9</v>
      </c>
      <c r="O165" s="40"/>
      <c r="P165" s="68">
        <f t="shared" si="72"/>
        <v>1</v>
      </c>
    </row>
    <row r="166" spans="1:16" ht="24" x14ac:dyDescent="0.2">
      <c r="A166" s="1"/>
      <c r="B166" s="18" t="s">
        <v>103</v>
      </c>
      <c r="C166" s="13">
        <v>650</v>
      </c>
      <c r="D166" s="10" t="s">
        <v>38</v>
      </c>
      <c r="E166" s="10" t="s">
        <v>43</v>
      </c>
      <c r="F166" s="10" t="s">
        <v>175</v>
      </c>
      <c r="G166" s="14">
        <v>200</v>
      </c>
      <c r="H166" s="15">
        <f>H167</f>
        <v>1958.4</v>
      </c>
      <c r="I166" s="15"/>
      <c r="J166" s="15">
        <f t="shared" si="89"/>
        <v>-426.5</v>
      </c>
      <c r="K166" s="15"/>
      <c r="L166" s="15">
        <f>L167</f>
        <v>1531.9</v>
      </c>
      <c r="M166" s="15"/>
      <c r="N166" s="15">
        <f>N167</f>
        <v>1531.9</v>
      </c>
      <c r="O166" s="15"/>
      <c r="P166" s="68">
        <f t="shared" si="72"/>
        <v>1</v>
      </c>
    </row>
    <row r="167" spans="1:16" ht="24" x14ac:dyDescent="0.2">
      <c r="A167" s="1"/>
      <c r="B167" s="30" t="s">
        <v>17</v>
      </c>
      <c r="C167" s="13">
        <v>650</v>
      </c>
      <c r="D167" s="10" t="s">
        <v>38</v>
      </c>
      <c r="E167" s="10" t="s">
        <v>43</v>
      </c>
      <c r="F167" s="32" t="s">
        <v>175</v>
      </c>
      <c r="G167" s="33">
        <v>240</v>
      </c>
      <c r="H167" s="34">
        <v>1958.4</v>
      </c>
      <c r="I167" s="34"/>
      <c r="J167" s="34">
        <v>-426.5</v>
      </c>
      <c r="K167" s="34"/>
      <c r="L167" s="34">
        <f>H167+J167</f>
        <v>1531.9</v>
      </c>
      <c r="M167" s="34"/>
      <c r="N167" s="34">
        <v>1531.9</v>
      </c>
      <c r="O167" s="34"/>
      <c r="P167" s="68">
        <f t="shared" si="72"/>
        <v>1</v>
      </c>
    </row>
    <row r="168" spans="1:16" x14ac:dyDescent="0.2">
      <c r="A168" s="1"/>
      <c r="B168" s="20" t="s">
        <v>45</v>
      </c>
      <c r="C168" s="13">
        <v>650</v>
      </c>
      <c r="D168" s="10" t="s">
        <v>38</v>
      </c>
      <c r="E168" s="10" t="s">
        <v>46</v>
      </c>
      <c r="F168" s="10"/>
      <c r="G168" s="14" t="s">
        <v>8</v>
      </c>
      <c r="H168" s="15">
        <f>H169+H181</f>
        <v>22024.899999999998</v>
      </c>
      <c r="I168" s="15"/>
      <c r="J168" s="15">
        <f t="shared" ref="J168:L168" si="90">J169+J181</f>
        <v>-184</v>
      </c>
      <c r="K168" s="15"/>
      <c r="L168" s="15">
        <f t="shared" si="90"/>
        <v>21840.899999999998</v>
      </c>
      <c r="M168" s="15"/>
      <c r="N168" s="15">
        <f t="shared" ref="N168" si="91">N169+N181</f>
        <v>18533.5</v>
      </c>
      <c r="O168" s="15"/>
      <c r="P168" s="68">
        <f t="shared" si="72"/>
        <v>0.84856851137086853</v>
      </c>
    </row>
    <row r="169" spans="1:16" s="2" customFormat="1" ht="42" hidden="1" customHeight="1" x14ac:dyDescent="0.2">
      <c r="B169" s="49" t="s">
        <v>265</v>
      </c>
      <c r="C169" s="13">
        <v>650</v>
      </c>
      <c r="D169" s="38" t="s">
        <v>38</v>
      </c>
      <c r="E169" s="38" t="s">
        <v>46</v>
      </c>
      <c r="F169" s="47" t="s">
        <v>205</v>
      </c>
      <c r="G169" s="39"/>
      <c r="H169" s="40">
        <f>H170</f>
        <v>0</v>
      </c>
      <c r="I169" s="40"/>
      <c r="J169" s="40">
        <f t="shared" ref="J169:N170" si="92">J170</f>
        <v>0</v>
      </c>
      <c r="K169" s="40"/>
      <c r="L169" s="40">
        <f t="shared" si="92"/>
        <v>0</v>
      </c>
      <c r="M169" s="40"/>
      <c r="N169" s="40">
        <f t="shared" si="92"/>
        <v>0</v>
      </c>
      <c r="O169" s="40"/>
      <c r="P169" s="68" t="e">
        <f t="shared" si="72"/>
        <v>#DIV/0!</v>
      </c>
    </row>
    <row r="170" spans="1:16" s="2" customFormat="1" ht="24" hidden="1" customHeight="1" x14ac:dyDescent="0.2">
      <c r="B170" s="18" t="s">
        <v>269</v>
      </c>
      <c r="C170" s="13">
        <v>650</v>
      </c>
      <c r="D170" s="38" t="s">
        <v>38</v>
      </c>
      <c r="E170" s="38" t="s">
        <v>46</v>
      </c>
      <c r="F170" s="22" t="s">
        <v>267</v>
      </c>
      <c r="G170" s="14"/>
      <c r="H170" s="15">
        <f>H171</f>
        <v>0</v>
      </c>
      <c r="I170" s="15"/>
      <c r="J170" s="15">
        <f t="shared" si="92"/>
        <v>0</v>
      </c>
      <c r="K170" s="15"/>
      <c r="L170" s="15">
        <f t="shared" si="92"/>
        <v>0</v>
      </c>
      <c r="M170" s="15"/>
      <c r="N170" s="15">
        <f t="shared" si="92"/>
        <v>0</v>
      </c>
      <c r="O170" s="15"/>
      <c r="P170" s="68" t="e">
        <f t="shared" si="72"/>
        <v>#DIV/0!</v>
      </c>
    </row>
    <row r="171" spans="1:16" s="2" customFormat="1" ht="24" hidden="1" x14ac:dyDescent="0.2">
      <c r="B171" s="18" t="s">
        <v>270</v>
      </c>
      <c r="C171" s="13">
        <v>650</v>
      </c>
      <c r="D171" s="38" t="s">
        <v>38</v>
      </c>
      <c r="E171" s="38" t="s">
        <v>46</v>
      </c>
      <c r="F171" s="22" t="s">
        <v>268</v>
      </c>
      <c r="G171" s="14"/>
      <c r="H171" s="15">
        <f>H172+H175+H178</f>
        <v>0</v>
      </c>
      <c r="I171" s="15"/>
      <c r="J171" s="15">
        <f t="shared" ref="J171:L171" si="93">J172+J175+J178</f>
        <v>0</v>
      </c>
      <c r="K171" s="15"/>
      <c r="L171" s="15">
        <f t="shared" si="93"/>
        <v>0</v>
      </c>
      <c r="M171" s="15"/>
      <c r="N171" s="15">
        <f t="shared" ref="N171" si="94">N172+N175+N178</f>
        <v>0</v>
      </c>
      <c r="O171" s="15"/>
      <c r="P171" s="68" t="e">
        <f t="shared" si="72"/>
        <v>#DIV/0!</v>
      </c>
    </row>
    <row r="172" spans="1:16" ht="24" hidden="1" x14ac:dyDescent="0.2">
      <c r="A172" s="1"/>
      <c r="B172" s="18" t="s">
        <v>278</v>
      </c>
      <c r="C172" s="13">
        <v>650</v>
      </c>
      <c r="D172" s="38" t="s">
        <v>38</v>
      </c>
      <c r="E172" s="38" t="s">
        <v>46</v>
      </c>
      <c r="F172" s="10" t="s">
        <v>271</v>
      </c>
      <c r="G172" s="14"/>
      <c r="H172" s="15">
        <f>H173</f>
        <v>0</v>
      </c>
      <c r="I172" s="15"/>
      <c r="J172" s="15">
        <f t="shared" ref="J172:J173" si="95">J173</f>
        <v>0</v>
      </c>
      <c r="K172" s="15"/>
      <c r="L172" s="15">
        <f>L173</f>
        <v>0</v>
      </c>
      <c r="M172" s="15"/>
      <c r="N172" s="15">
        <f>N173</f>
        <v>0</v>
      </c>
      <c r="O172" s="15"/>
      <c r="P172" s="68" t="e">
        <f t="shared" si="72"/>
        <v>#DIV/0!</v>
      </c>
    </row>
    <row r="173" spans="1:16" ht="24" hidden="1" x14ac:dyDescent="0.2">
      <c r="A173" s="1"/>
      <c r="B173" s="18" t="s">
        <v>103</v>
      </c>
      <c r="C173" s="13">
        <v>650</v>
      </c>
      <c r="D173" s="38" t="s">
        <v>38</v>
      </c>
      <c r="E173" s="38" t="s">
        <v>46</v>
      </c>
      <c r="F173" s="10" t="s">
        <v>271</v>
      </c>
      <c r="G173" s="14">
        <v>200</v>
      </c>
      <c r="H173" s="15">
        <f>H174</f>
        <v>0</v>
      </c>
      <c r="I173" s="15"/>
      <c r="J173" s="15">
        <f t="shared" si="95"/>
        <v>0</v>
      </c>
      <c r="K173" s="15"/>
      <c r="L173" s="15">
        <f>L174</f>
        <v>0</v>
      </c>
      <c r="M173" s="15"/>
      <c r="N173" s="15">
        <f>N174</f>
        <v>0</v>
      </c>
      <c r="O173" s="15"/>
      <c r="P173" s="68" t="e">
        <f t="shared" si="72"/>
        <v>#DIV/0!</v>
      </c>
    </row>
    <row r="174" spans="1:16" ht="24" hidden="1" x14ac:dyDescent="0.2">
      <c r="A174" s="1"/>
      <c r="B174" s="18" t="s">
        <v>17</v>
      </c>
      <c r="C174" s="13">
        <v>650</v>
      </c>
      <c r="D174" s="38" t="s">
        <v>38</v>
      </c>
      <c r="E174" s="38" t="s">
        <v>46</v>
      </c>
      <c r="F174" s="10" t="s">
        <v>271</v>
      </c>
      <c r="G174" s="14">
        <v>240</v>
      </c>
      <c r="H174" s="15">
        <v>0</v>
      </c>
      <c r="I174" s="15"/>
      <c r="J174" s="15"/>
      <c r="K174" s="15"/>
      <c r="L174" s="15">
        <f>H174+J174</f>
        <v>0</v>
      </c>
      <c r="M174" s="15"/>
      <c r="N174" s="15"/>
      <c r="O174" s="15"/>
      <c r="P174" s="68" t="e">
        <f t="shared" si="72"/>
        <v>#DIV/0!</v>
      </c>
    </row>
    <row r="175" spans="1:16" ht="24" hidden="1" x14ac:dyDescent="0.2">
      <c r="A175" s="1"/>
      <c r="B175" s="18" t="s">
        <v>279</v>
      </c>
      <c r="C175" s="13">
        <v>650</v>
      </c>
      <c r="D175" s="38" t="s">
        <v>38</v>
      </c>
      <c r="E175" s="38" t="s">
        <v>46</v>
      </c>
      <c r="F175" s="10" t="s">
        <v>272</v>
      </c>
      <c r="G175" s="14"/>
      <c r="H175" s="15">
        <f>H176</f>
        <v>0</v>
      </c>
      <c r="I175" s="15"/>
      <c r="J175" s="15">
        <f t="shared" ref="J175:J176" si="96">J176</f>
        <v>0</v>
      </c>
      <c r="K175" s="15"/>
      <c r="L175" s="15">
        <f>L176</f>
        <v>0</v>
      </c>
      <c r="M175" s="15"/>
      <c r="N175" s="15">
        <f>N176</f>
        <v>0</v>
      </c>
      <c r="O175" s="15"/>
      <c r="P175" s="68" t="e">
        <f t="shared" si="72"/>
        <v>#DIV/0!</v>
      </c>
    </row>
    <row r="176" spans="1:16" ht="24" hidden="1" x14ac:dyDescent="0.2">
      <c r="A176" s="1"/>
      <c r="B176" s="18" t="s">
        <v>103</v>
      </c>
      <c r="C176" s="13">
        <v>650</v>
      </c>
      <c r="D176" s="38" t="s">
        <v>38</v>
      </c>
      <c r="E176" s="38" t="s">
        <v>46</v>
      </c>
      <c r="F176" s="10" t="s">
        <v>272</v>
      </c>
      <c r="G176" s="14">
        <v>200</v>
      </c>
      <c r="H176" s="15">
        <f>H177</f>
        <v>0</v>
      </c>
      <c r="I176" s="15"/>
      <c r="J176" s="15">
        <f t="shared" si="96"/>
        <v>0</v>
      </c>
      <c r="K176" s="15"/>
      <c r="L176" s="15">
        <f>L177</f>
        <v>0</v>
      </c>
      <c r="M176" s="15"/>
      <c r="N176" s="15">
        <f>N177</f>
        <v>0</v>
      </c>
      <c r="O176" s="15"/>
      <c r="P176" s="68" t="e">
        <f t="shared" si="72"/>
        <v>#DIV/0!</v>
      </c>
    </row>
    <row r="177" spans="1:16" ht="24" hidden="1" x14ac:dyDescent="0.2">
      <c r="A177" s="1"/>
      <c r="B177" s="18" t="s">
        <v>17</v>
      </c>
      <c r="C177" s="13">
        <v>650</v>
      </c>
      <c r="D177" s="38" t="s">
        <v>38</v>
      </c>
      <c r="E177" s="38" t="s">
        <v>46</v>
      </c>
      <c r="F177" s="10" t="s">
        <v>272</v>
      </c>
      <c r="G177" s="14">
        <v>240</v>
      </c>
      <c r="H177" s="15">
        <v>0</v>
      </c>
      <c r="I177" s="15"/>
      <c r="J177" s="15"/>
      <c r="K177" s="15"/>
      <c r="L177" s="15">
        <f>H177+J177</f>
        <v>0</v>
      </c>
      <c r="M177" s="15"/>
      <c r="N177" s="15"/>
      <c r="O177" s="15"/>
      <c r="P177" s="68" t="e">
        <f t="shared" si="72"/>
        <v>#DIV/0!</v>
      </c>
    </row>
    <row r="178" spans="1:16" ht="24" hidden="1" x14ac:dyDescent="0.2">
      <c r="A178" s="1"/>
      <c r="B178" s="17" t="s">
        <v>79</v>
      </c>
      <c r="C178" s="13">
        <v>650</v>
      </c>
      <c r="D178" s="38" t="s">
        <v>38</v>
      </c>
      <c r="E178" s="38" t="s">
        <v>46</v>
      </c>
      <c r="F178" s="10" t="s">
        <v>273</v>
      </c>
      <c r="G178" s="14"/>
      <c r="H178" s="15">
        <f>H179</f>
        <v>0</v>
      </c>
      <c r="I178" s="15"/>
      <c r="J178" s="15">
        <f t="shared" ref="J178" si="97">J179</f>
        <v>0</v>
      </c>
      <c r="K178" s="15"/>
      <c r="L178" s="15">
        <f>L179</f>
        <v>0</v>
      </c>
      <c r="M178" s="15"/>
      <c r="N178" s="15">
        <f>N179</f>
        <v>0</v>
      </c>
      <c r="O178" s="15"/>
      <c r="P178" s="68" t="e">
        <f t="shared" si="72"/>
        <v>#DIV/0!</v>
      </c>
    </row>
    <row r="179" spans="1:16" ht="24" hidden="1" x14ac:dyDescent="0.2">
      <c r="A179" s="1"/>
      <c r="B179" s="18" t="s">
        <v>103</v>
      </c>
      <c r="C179" s="13">
        <v>650</v>
      </c>
      <c r="D179" s="38" t="s">
        <v>38</v>
      </c>
      <c r="E179" s="38" t="s">
        <v>46</v>
      </c>
      <c r="F179" s="10" t="s">
        <v>273</v>
      </c>
      <c r="G179" s="14">
        <v>200</v>
      </c>
      <c r="H179" s="15">
        <f t="shared" ref="H179:N179" si="98">H180</f>
        <v>0</v>
      </c>
      <c r="I179" s="15"/>
      <c r="J179" s="15">
        <f t="shared" si="98"/>
        <v>0</v>
      </c>
      <c r="K179" s="15"/>
      <c r="L179" s="15">
        <f t="shared" si="98"/>
        <v>0</v>
      </c>
      <c r="M179" s="15"/>
      <c r="N179" s="15">
        <f t="shared" si="98"/>
        <v>0</v>
      </c>
      <c r="O179" s="15"/>
      <c r="P179" s="68" t="e">
        <f t="shared" si="72"/>
        <v>#DIV/0!</v>
      </c>
    </row>
    <row r="180" spans="1:16" ht="24" hidden="1" x14ac:dyDescent="0.2">
      <c r="A180" s="50"/>
      <c r="B180" s="18" t="s">
        <v>17</v>
      </c>
      <c r="C180" s="13">
        <v>650</v>
      </c>
      <c r="D180" s="38" t="s">
        <v>38</v>
      </c>
      <c r="E180" s="38" t="s">
        <v>46</v>
      </c>
      <c r="F180" s="10" t="s">
        <v>273</v>
      </c>
      <c r="G180" s="14">
        <v>240</v>
      </c>
      <c r="H180" s="15">
        <v>0</v>
      </c>
      <c r="I180" s="15"/>
      <c r="J180" s="15"/>
      <c r="K180" s="15"/>
      <c r="L180" s="15">
        <f>H180+J180</f>
        <v>0</v>
      </c>
      <c r="M180" s="15"/>
      <c r="N180" s="15"/>
      <c r="O180" s="15"/>
      <c r="P180" s="68" t="e">
        <f t="shared" si="72"/>
        <v>#DIV/0!</v>
      </c>
    </row>
    <row r="181" spans="1:16" ht="36" x14ac:dyDescent="0.2">
      <c r="A181" s="1"/>
      <c r="B181" s="17" t="s">
        <v>121</v>
      </c>
      <c r="C181" s="13">
        <v>650</v>
      </c>
      <c r="D181" s="10" t="s">
        <v>38</v>
      </c>
      <c r="E181" s="10" t="s">
        <v>46</v>
      </c>
      <c r="F181" s="10" t="s">
        <v>171</v>
      </c>
      <c r="G181" s="14" t="s">
        <v>8</v>
      </c>
      <c r="H181" s="15">
        <f t="shared" ref="H181:N197" si="99">H182</f>
        <v>22024.899999999998</v>
      </c>
      <c r="I181" s="15"/>
      <c r="J181" s="15">
        <f t="shared" si="99"/>
        <v>-184</v>
      </c>
      <c r="K181" s="15"/>
      <c r="L181" s="15">
        <f t="shared" si="99"/>
        <v>21840.899999999998</v>
      </c>
      <c r="M181" s="15"/>
      <c r="N181" s="15">
        <f t="shared" si="99"/>
        <v>18533.5</v>
      </c>
      <c r="O181" s="15"/>
      <c r="P181" s="68">
        <f t="shared" si="72"/>
        <v>0.84856851137086853</v>
      </c>
    </row>
    <row r="182" spans="1:16" x14ac:dyDescent="0.2">
      <c r="A182" s="1"/>
      <c r="B182" s="17" t="s">
        <v>47</v>
      </c>
      <c r="C182" s="13">
        <v>650</v>
      </c>
      <c r="D182" s="10" t="s">
        <v>38</v>
      </c>
      <c r="E182" s="10" t="s">
        <v>46</v>
      </c>
      <c r="F182" s="10" t="s">
        <v>179</v>
      </c>
      <c r="G182" s="14"/>
      <c r="H182" s="15">
        <f>H183</f>
        <v>22024.899999999998</v>
      </c>
      <c r="I182" s="15"/>
      <c r="J182" s="15">
        <f t="shared" si="99"/>
        <v>-184</v>
      </c>
      <c r="K182" s="15"/>
      <c r="L182" s="15">
        <f>L183</f>
        <v>21840.899999999998</v>
      </c>
      <c r="M182" s="15"/>
      <c r="N182" s="15">
        <f>N183</f>
        <v>18533.5</v>
      </c>
      <c r="O182" s="15"/>
      <c r="P182" s="68">
        <f t="shared" si="72"/>
        <v>0.84856851137086853</v>
      </c>
    </row>
    <row r="183" spans="1:16" ht="24" x14ac:dyDescent="0.2">
      <c r="A183" s="1"/>
      <c r="B183" s="17" t="s">
        <v>114</v>
      </c>
      <c r="C183" s="13">
        <v>650</v>
      </c>
      <c r="D183" s="10" t="s">
        <v>38</v>
      </c>
      <c r="E183" s="10" t="s">
        <v>46</v>
      </c>
      <c r="F183" s="10" t="s">
        <v>177</v>
      </c>
      <c r="G183" s="14"/>
      <c r="H183" s="15">
        <f>H184+H187+H190+H193+H196</f>
        <v>22024.899999999998</v>
      </c>
      <c r="I183" s="15"/>
      <c r="J183" s="15">
        <f t="shared" ref="J183:L183" si="100">J184+J187+J190+J193+J196</f>
        <v>-184</v>
      </c>
      <c r="K183" s="15"/>
      <c r="L183" s="15">
        <f t="shared" si="100"/>
        <v>21840.899999999998</v>
      </c>
      <c r="M183" s="15"/>
      <c r="N183" s="15">
        <f t="shared" ref="N183" si="101">N184+N187+N190+N193+N196</f>
        <v>18533.5</v>
      </c>
      <c r="O183" s="15"/>
      <c r="P183" s="68">
        <f t="shared" si="72"/>
        <v>0.84856851137086853</v>
      </c>
    </row>
    <row r="184" spans="1:16" ht="36" x14ac:dyDescent="0.2">
      <c r="A184" s="1"/>
      <c r="B184" s="18" t="s">
        <v>327</v>
      </c>
      <c r="C184" s="13">
        <v>650</v>
      </c>
      <c r="D184" s="10" t="s">
        <v>38</v>
      </c>
      <c r="E184" s="10" t="s">
        <v>46</v>
      </c>
      <c r="F184" s="10" t="s">
        <v>328</v>
      </c>
      <c r="G184" s="39"/>
      <c r="H184" s="15">
        <f t="shared" ref="H184:N185" si="102">H185</f>
        <v>2012.5</v>
      </c>
      <c r="I184" s="15"/>
      <c r="J184" s="15">
        <f t="shared" si="102"/>
        <v>0</v>
      </c>
      <c r="K184" s="15"/>
      <c r="L184" s="15">
        <f t="shared" si="102"/>
        <v>2012.5</v>
      </c>
      <c r="M184" s="15"/>
      <c r="N184" s="15">
        <f t="shared" si="102"/>
        <v>1676.1</v>
      </c>
      <c r="O184" s="15"/>
      <c r="P184" s="68">
        <f t="shared" si="72"/>
        <v>0.8328447204968944</v>
      </c>
    </row>
    <row r="185" spans="1:16" ht="24" x14ac:dyDescent="0.2">
      <c r="A185" s="1"/>
      <c r="B185" s="18" t="s">
        <v>103</v>
      </c>
      <c r="C185" s="13">
        <v>650</v>
      </c>
      <c r="D185" s="10" t="s">
        <v>38</v>
      </c>
      <c r="E185" s="10" t="s">
        <v>46</v>
      </c>
      <c r="F185" s="10" t="s">
        <v>328</v>
      </c>
      <c r="G185" s="39">
        <v>200</v>
      </c>
      <c r="H185" s="15">
        <f>H186</f>
        <v>2012.5</v>
      </c>
      <c r="I185" s="15"/>
      <c r="J185" s="15">
        <f t="shared" si="102"/>
        <v>0</v>
      </c>
      <c r="K185" s="15"/>
      <c r="L185" s="15">
        <f t="shared" si="102"/>
        <v>2012.5</v>
      </c>
      <c r="M185" s="15"/>
      <c r="N185" s="15">
        <f t="shared" si="102"/>
        <v>1676.1</v>
      </c>
      <c r="O185" s="15"/>
      <c r="P185" s="68">
        <f t="shared" si="72"/>
        <v>0.8328447204968944</v>
      </c>
    </row>
    <row r="186" spans="1:16" ht="24" x14ac:dyDescent="0.2">
      <c r="A186" s="1"/>
      <c r="B186" s="18" t="s">
        <v>17</v>
      </c>
      <c r="C186" s="13">
        <v>650</v>
      </c>
      <c r="D186" s="10" t="s">
        <v>38</v>
      </c>
      <c r="E186" s="10" t="s">
        <v>46</v>
      </c>
      <c r="F186" s="10" t="s">
        <v>328</v>
      </c>
      <c r="G186" s="39">
        <v>240</v>
      </c>
      <c r="H186" s="40">
        <v>2012.5</v>
      </c>
      <c r="I186" s="40"/>
      <c r="J186" s="40"/>
      <c r="K186" s="40"/>
      <c r="L186" s="15">
        <f>H186+J186</f>
        <v>2012.5</v>
      </c>
      <c r="M186" s="40"/>
      <c r="N186" s="15">
        <v>1676.1</v>
      </c>
      <c r="O186" s="40"/>
      <c r="P186" s="68">
        <f t="shared" si="72"/>
        <v>0.8328447204968944</v>
      </c>
    </row>
    <row r="187" spans="1:16" ht="36" x14ac:dyDescent="0.2">
      <c r="A187" s="1"/>
      <c r="B187" s="18" t="s">
        <v>329</v>
      </c>
      <c r="C187" s="13">
        <v>650</v>
      </c>
      <c r="D187" s="10" t="s">
        <v>38</v>
      </c>
      <c r="E187" s="10" t="s">
        <v>46</v>
      </c>
      <c r="F187" s="10" t="s">
        <v>330</v>
      </c>
      <c r="G187" s="39"/>
      <c r="H187" s="15">
        <f t="shared" ref="H187:N188" si="103">H188</f>
        <v>223.6</v>
      </c>
      <c r="I187" s="15"/>
      <c r="J187" s="15">
        <f t="shared" si="103"/>
        <v>0</v>
      </c>
      <c r="K187" s="15"/>
      <c r="L187" s="15">
        <f t="shared" si="103"/>
        <v>223.6</v>
      </c>
      <c r="M187" s="15"/>
      <c r="N187" s="15">
        <f t="shared" si="103"/>
        <v>186.29999999999998</v>
      </c>
      <c r="O187" s="15"/>
      <c r="P187" s="68">
        <f t="shared" si="72"/>
        <v>0.83318425760286219</v>
      </c>
    </row>
    <row r="188" spans="1:16" ht="24" x14ac:dyDescent="0.2">
      <c r="A188" s="1"/>
      <c r="B188" s="18" t="s">
        <v>103</v>
      </c>
      <c r="C188" s="13">
        <v>650</v>
      </c>
      <c r="D188" s="10" t="s">
        <v>38</v>
      </c>
      <c r="E188" s="10" t="s">
        <v>46</v>
      </c>
      <c r="F188" s="10" t="s">
        <v>330</v>
      </c>
      <c r="G188" s="39">
        <v>200</v>
      </c>
      <c r="H188" s="15">
        <f>H189</f>
        <v>223.6</v>
      </c>
      <c r="I188" s="15"/>
      <c r="J188" s="15">
        <f t="shared" si="103"/>
        <v>0</v>
      </c>
      <c r="K188" s="15"/>
      <c r="L188" s="15">
        <f t="shared" si="103"/>
        <v>223.6</v>
      </c>
      <c r="M188" s="15"/>
      <c r="N188" s="15">
        <f t="shared" si="103"/>
        <v>186.29999999999998</v>
      </c>
      <c r="O188" s="15"/>
      <c r="P188" s="68">
        <f t="shared" si="72"/>
        <v>0.83318425760286219</v>
      </c>
    </row>
    <row r="189" spans="1:16" ht="24" x14ac:dyDescent="0.2">
      <c r="A189" s="1"/>
      <c r="B189" s="18" t="s">
        <v>17</v>
      </c>
      <c r="C189" s="13">
        <v>650</v>
      </c>
      <c r="D189" s="10" t="s">
        <v>38</v>
      </c>
      <c r="E189" s="10" t="s">
        <v>46</v>
      </c>
      <c r="F189" s="10" t="s">
        <v>330</v>
      </c>
      <c r="G189" s="39">
        <v>240</v>
      </c>
      <c r="H189" s="40">
        <v>223.6</v>
      </c>
      <c r="I189" s="40"/>
      <c r="J189" s="40"/>
      <c r="K189" s="40"/>
      <c r="L189" s="15">
        <f>H189+J189</f>
        <v>223.6</v>
      </c>
      <c r="M189" s="40"/>
      <c r="N189" s="15">
        <f>186.2+0.1</f>
        <v>186.29999999999998</v>
      </c>
      <c r="O189" s="40"/>
      <c r="P189" s="68">
        <f t="shared" si="72"/>
        <v>0.83318425760286219</v>
      </c>
    </row>
    <row r="190" spans="1:16" s="2" customFormat="1" ht="24" x14ac:dyDescent="0.2">
      <c r="B190" s="46" t="s">
        <v>314</v>
      </c>
      <c r="C190" s="13">
        <v>650</v>
      </c>
      <c r="D190" s="38" t="s">
        <v>38</v>
      </c>
      <c r="E190" s="10" t="s">
        <v>46</v>
      </c>
      <c r="F190" s="38" t="s">
        <v>317</v>
      </c>
      <c r="G190" s="39"/>
      <c r="H190" s="40">
        <f>H191</f>
        <v>2193.4</v>
      </c>
      <c r="I190" s="40"/>
      <c r="J190" s="40">
        <f t="shared" ref="J190" si="104">J191</f>
        <v>-1009</v>
      </c>
      <c r="K190" s="40"/>
      <c r="L190" s="40">
        <f>L191</f>
        <v>1184.4000000000001</v>
      </c>
      <c r="M190" s="40"/>
      <c r="N190" s="40">
        <f>N191</f>
        <v>1184.4000000000001</v>
      </c>
      <c r="O190" s="40"/>
      <c r="P190" s="68">
        <f t="shared" si="72"/>
        <v>1</v>
      </c>
    </row>
    <row r="191" spans="1:16" s="2" customFormat="1" ht="24" x14ac:dyDescent="0.2">
      <c r="B191" s="18" t="s">
        <v>103</v>
      </c>
      <c r="C191" s="13">
        <v>650</v>
      </c>
      <c r="D191" s="38" t="s">
        <v>38</v>
      </c>
      <c r="E191" s="10" t="s">
        <v>46</v>
      </c>
      <c r="F191" s="38" t="s">
        <v>317</v>
      </c>
      <c r="G191" s="14">
        <v>200</v>
      </c>
      <c r="H191" s="15">
        <f t="shared" ref="H191:N191" si="105">H192</f>
        <v>2193.4</v>
      </c>
      <c r="I191" s="15"/>
      <c r="J191" s="15">
        <f t="shared" si="105"/>
        <v>-1009</v>
      </c>
      <c r="K191" s="15"/>
      <c r="L191" s="15">
        <f t="shared" si="105"/>
        <v>1184.4000000000001</v>
      </c>
      <c r="M191" s="15"/>
      <c r="N191" s="15">
        <f t="shared" si="105"/>
        <v>1184.4000000000001</v>
      </c>
      <c r="O191" s="15"/>
      <c r="P191" s="68">
        <f t="shared" si="72"/>
        <v>1</v>
      </c>
    </row>
    <row r="192" spans="1:16" s="2" customFormat="1" ht="24" x14ac:dyDescent="0.2">
      <c r="B192" s="18" t="s">
        <v>17</v>
      </c>
      <c r="C192" s="13">
        <v>650</v>
      </c>
      <c r="D192" s="38" t="s">
        <v>38</v>
      </c>
      <c r="E192" s="10" t="s">
        <v>46</v>
      </c>
      <c r="F192" s="38" t="s">
        <v>317</v>
      </c>
      <c r="G192" s="14">
        <v>240</v>
      </c>
      <c r="H192" s="15">
        <v>2193.4</v>
      </c>
      <c r="I192" s="15"/>
      <c r="J192" s="15">
        <v>-1009</v>
      </c>
      <c r="K192" s="15"/>
      <c r="L192" s="15">
        <f>H192+J192</f>
        <v>1184.4000000000001</v>
      </c>
      <c r="M192" s="15"/>
      <c r="N192" s="15">
        <v>1184.4000000000001</v>
      </c>
      <c r="O192" s="15"/>
      <c r="P192" s="68">
        <f t="shared" si="72"/>
        <v>1</v>
      </c>
    </row>
    <row r="193" spans="1:16" s="2" customFormat="1" ht="24" x14ac:dyDescent="0.2">
      <c r="B193" s="17" t="s">
        <v>314</v>
      </c>
      <c r="C193" s="13">
        <v>650</v>
      </c>
      <c r="D193" s="38" t="s">
        <v>38</v>
      </c>
      <c r="E193" s="10" t="s">
        <v>46</v>
      </c>
      <c r="F193" s="10" t="s">
        <v>318</v>
      </c>
      <c r="G193" s="14"/>
      <c r="H193" s="15">
        <f t="shared" ref="H193:N194" si="106">H194</f>
        <v>1075.8</v>
      </c>
      <c r="I193" s="15"/>
      <c r="J193" s="15">
        <f t="shared" si="106"/>
        <v>-568.20000000000005</v>
      </c>
      <c r="K193" s="15"/>
      <c r="L193" s="15">
        <f t="shared" si="106"/>
        <v>507.59999999999991</v>
      </c>
      <c r="M193" s="15"/>
      <c r="N193" s="15">
        <f t="shared" si="106"/>
        <v>507.6</v>
      </c>
      <c r="O193" s="15"/>
      <c r="P193" s="68">
        <f t="shared" si="72"/>
        <v>1.0000000000000002</v>
      </c>
    </row>
    <row r="194" spans="1:16" s="2" customFormat="1" ht="24" x14ac:dyDescent="0.2">
      <c r="B194" s="18" t="s">
        <v>103</v>
      </c>
      <c r="C194" s="13">
        <v>650</v>
      </c>
      <c r="D194" s="38" t="s">
        <v>38</v>
      </c>
      <c r="E194" s="10" t="s">
        <v>46</v>
      </c>
      <c r="F194" s="10" t="s">
        <v>318</v>
      </c>
      <c r="G194" s="14">
        <v>200</v>
      </c>
      <c r="H194" s="15">
        <f t="shared" si="106"/>
        <v>1075.8</v>
      </c>
      <c r="I194" s="15"/>
      <c r="J194" s="15">
        <f t="shared" si="106"/>
        <v>-568.20000000000005</v>
      </c>
      <c r="K194" s="15"/>
      <c r="L194" s="15">
        <f t="shared" si="106"/>
        <v>507.59999999999991</v>
      </c>
      <c r="M194" s="15"/>
      <c r="N194" s="15">
        <f t="shared" si="106"/>
        <v>507.6</v>
      </c>
      <c r="O194" s="15"/>
      <c r="P194" s="68">
        <f t="shared" si="72"/>
        <v>1.0000000000000002</v>
      </c>
    </row>
    <row r="195" spans="1:16" s="2" customFormat="1" ht="24" x14ac:dyDescent="0.2">
      <c r="B195" s="18" t="s">
        <v>17</v>
      </c>
      <c r="C195" s="13">
        <v>650</v>
      </c>
      <c r="D195" s="38" t="s">
        <v>38</v>
      </c>
      <c r="E195" s="10" t="s">
        <v>46</v>
      </c>
      <c r="F195" s="10" t="s">
        <v>318</v>
      </c>
      <c r="G195" s="14">
        <v>240</v>
      </c>
      <c r="H195" s="15">
        <v>1075.8</v>
      </c>
      <c r="I195" s="15"/>
      <c r="J195" s="15">
        <v>-568.20000000000005</v>
      </c>
      <c r="K195" s="15"/>
      <c r="L195" s="15">
        <f>H195+J195</f>
        <v>507.59999999999991</v>
      </c>
      <c r="M195" s="15"/>
      <c r="N195" s="15">
        <v>507.6</v>
      </c>
      <c r="O195" s="15"/>
      <c r="P195" s="68">
        <f t="shared" si="72"/>
        <v>1.0000000000000002</v>
      </c>
    </row>
    <row r="196" spans="1:16" ht="24" x14ac:dyDescent="0.2">
      <c r="A196" s="1"/>
      <c r="B196" s="18" t="s">
        <v>79</v>
      </c>
      <c r="C196" s="13">
        <v>650</v>
      </c>
      <c r="D196" s="10" t="s">
        <v>38</v>
      </c>
      <c r="E196" s="10" t="s">
        <v>46</v>
      </c>
      <c r="F196" s="10" t="s">
        <v>178</v>
      </c>
      <c r="G196" s="14"/>
      <c r="H196" s="15">
        <f>H197</f>
        <v>16519.599999999999</v>
      </c>
      <c r="I196" s="15"/>
      <c r="J196" s="15">
        <f t="shared" si="99"/>
        <v>1393.2</v>
      </c>
      <c r="K196" s="15"/>
      <c r="L196" s="15">
        <f>L197</f>
        <v>17912.8</v>
      </c>
      <c r="M196" s="15"/>
      <c r="N196" s="15">
        <f>N197</f>
        <v>14979.1</v>
      </c>
      <c r="O196" s="15"/>
      <c r="P196" s="68">
        <f t="shared" si="72"/>
        <v>0.83622325934527275</v>
      </c>
    </row>
    <row r="197" spans="1:16" s="2" customFormat="1" ht="24" x14ac:dyDescent="0.2">
      <c r="A197" s="1"/>
      <c r="B197" s="18" t="s">
        <v>103</v>
      </c>
      <c r="C197" s="13">
        <v>650</v>
      </c>
      <c r="D197" s="10" t="s">
        <v>38</v>
      </c>
      <c r="E197" s="10" t="s">
        <v>46</v>
      </c>
      <c r="F197" s="10" t="s">
        <v>178</v>
      </c>
      <c r="G197" s="14">
        <v>200</v>
      </c>
      <c r="H197" s="15">
        <f>H198</f>
        <v>16519.599999999999</v>
      </c>
      <c r="I197" s="15"/>
      <c r="J197" s="15">
        <f t="shared" si="99"/>
        <v>1393.2</v>
      </c>
      <c r="K197" s="15"/>
      <c r="L197" s="15">
        <f>L198</f>
        <v>17912.8</v>
      </c>
      <c r="M197" s="15"/>
      <c r="N197" s="15">
        <f>N198</f>
        <v>14979.1</v>
      </c>
      <c r="O197" s="15"/>
      <c r="P197" s="68">
        <f t="shared" si="72"/>
        <v>0.83622325934527275</v>
      </c>
    </row>
    <row r="198" spans="1:16" s="2" customFormat="1" ht="24" x14ac:dyDescent="0.2">
      <c r="A198" s="1"/>
      <c r="B198" s="18" t="s">
        <v>17</v>
      </c>
      <c r="C198" s="13">
        <v>650</v>
      </c>
      <c r="D198" s="10" t="s">
        <v>38</v>
      </c>
      <c r="E198" s="10" t="s">
        <v>46</v>
      </c>
      <c r="F198" s="10" t="s">
        <v>178</v>
      </c>
      <c r="G198" s="14">
        <v>240</v>
      </c>
      <c r="H198" s="15">
        <v>16519.599999999999</v>
      </c>
      <c r="I198" s="15"/>
      <c r="J198" s="15">
        <v>1393.2</v>
      </c>
      <c r="K198" s="15"/>
      <c r="L198" s="15">
        <f>H198+J198</f>
        <v>17912.8</v>
      </c>
      <c r="M198" s="15"/>
      <c r="N198" s="15">
        <v>14979.1</v>
      </c>
      <c r="O198" s="15"/>
      <c r="P198" s="68">
        <f t="shared" si="72"/>
        <v>0.83622325934527275</v>
      </c>
    </row>
    <row r="199" spans="1:16" s="2" customFormat="1" x14ac:dyDescent="0.2">
      <c r="A199" s="1"/>
      <c r="B199" s="20" t="s">
        <v>48</v>
      </c>
      <c r="C199" s="13">
        <v>650</v>
      </c>
      <c r="D199" s="10" t="s">
        <v>38</v>
      </c>
      <c r="E199" s="10" t="s">
        <v>49</v>
      </c>
      <c r="F199" s="10"/>
      <c r="G199" s="14" t="s">
        <v>8</v>
      </c>
      <c r="H199" s="15">
        <f t="shared" ref="H199:N203" si="107">H200</f>
        <v>694.9</v>
      </c>
      <c r="I199" s="15"/>
      <c r="J199" s="15">
        <f t="shared" si="107"/>
        <v>43.8</v>
      </c>
      <c r="K199" s="15"/>
      <c r="L199" s="15">
        <f t="shared" si="107"/>
        <v>738.69999999999993</v>
      </c>
      <c r="M199" s="15"/>
      <c r="N199" s="15">
        <f t="shared" si="107"/>
        <v>738.7</v>
      </c>
      <c r="O199" s="15"/>
      <c r="P199" s="68">
        <f t="shared" si="72"/>
        <v>1.0000000000000002</v>
      </c>
    </row>
    <row r="200" spans="1:16" ht="24" x14ac:dyDescent="0.2">
      <c r="A200" s="1"/>
      <c r="B200" s="18" t="s">
        <v>122</v>
      </c>
      <c r="C200" s="13">
        <v>650</v>
      </c>
      <c r="D200" s="10" t="s">
        <v>38</v>
      </c>
      <c r="E200" s="10" t="s">
        <v>49</v>
      </c>
      <c r="F200" s="10" t="s">
        <v>180</v>
      </c>
      <c r="G200" s="14" t="s">
        <v>8</v>
      </c>
      <c r="H200" s="15">
        <f t="shared" si="107"/>
        <v>694.9</v>
      </c>
      <c r="I200" s="15"/>
      <c r="J200" s="15">
        <f t="shared" si="107"/>
        <v>43.8</v>
      </c>
      <c r="K200" s="15"/>
      <c r="L200" s="15">
        <f t="shared" si="107"/>
        <v>738.69999999999993</v>
      </c>
      <c r="M200" s="15"/>
      <c r="N200" s="15">
        <f t="shared" si="107"/>
        <v>738.7</v>
      </c>
      <c r="O200" s="15"/>
      <c r="P200" s="68">
        <f t="shared" si="72"/>
        <v>1.0000000000000002</v>
      </c>
    </row>
    <row r="201" spans="1:16" ht="24" x14ac:dyDescent="0.2">
      <c r="A201" s="1"/>
      <c r="B201" s="17" t="s">
        <v>90</v>
      </c>
      <c r="C201" s="13">
        <v>650</v>
      </c>
      <c r="D201" s="10" t="s">
        <v>38</v>
      </c>
      <c r="E201" s="10" t="s">
        <v>49</v>
      </c>
      <c r="F201" s="10" t="s">
        <v>181</v>
      </c>
      <c r="G201" s="19"/>
      <c r="H201" s="15">
        <f>H202</f>
        <v>694.9</v>
      </c>
      <c r="I201" s="15"/>
      <c r="J201" s="15">
        <f t="shared" si="107"/>
        <v>43.8</v>
      </c>
      <c r="K201" s="15"/>
      <c r="L201" s="15">
        <f>L202</f>
        <v>738.69999999999993</v>
      </c>
      <c r="M201" s="15"/>
      <c r="N201" s="15">
        <f>N202</f>
        <v>738.7</v>
      </c>
      <c r="O201" s="15"/>
      <c r="P201" s="68">
        <f t="shared" si="72"/>
        <v>1.0000000000000002</v>
      </c>
    </row>
    <row r="202" spans="1:16" ht="24" x14ac:dyDescent="0.2">
      <c r="A202" s="1"/>
      <c r="B202" s="17" t="s">
        <v>91</v>
      </c>
      <c r="C202" s="13">
        <v>650</v>
      </c>
      <c r="D202" s="10" t="s">
        <v>38</v>
      </c>
      <c r="E202" s="10" t="s">
        <v>49</v>
      </c>
      <c r="F202" s="10" t="s">
        <v>182</v>
      </c>
      <c r="G202" s="19"/>
      <c r="H202" s="15">
        <f>H203</f>
        <v>694.9</v>
      </c>
      <c r="I202" s="15"/>
      <c r="J202" s="15">
        <f t="shared" si="107"/>
        <v>43.8</v>
      </c>
      <c r="K202" s="15"/>
      <c r="L202" s="15">
        <f>L203</f>
        <v>738.69999999999993</v>
      </c>
      <c r="M202" s="15"/>
      <c r="N202" s="15">
        <f>N203</f>
        <v>738.7</v>
      </c>
      <c r="O202" s="15"/>
      <c r="P202" s="68">
        <f t="shared" ref="P202:P265" si="108">N202/L202</f>
        <v>1.0000000000000002</v>
      </c>
    </row>
    <row r="203" spans="1:16" ht="24" x14ac:dyDescent="0.2">
      <c r="A203" s="1"/>
      <c r="B203" s="18" t="s">
        <v>103</v>
      </c>
      <c r="C203" s="13">
        <v>650</v>
      </c>
      <c r="D203" s="10" t="s">
        <v>38</v>
      </c>
      <c r="E203" s="10" t="s">
        <v>49</v>
      </c>
      <c r="F203" s="10" t="s">
        <v>183</v>
      </c>
      <c r="G203" s="14" t="s">
        <v>16</v>
      </c>
      <c r="H203" s="15">
        <f>H204</f>
        <v>694.9</v>
      </c>
      <c r="I203" s="15"/>
      <c r="J203" s="15">
        <f t="shared" si="107"/>
        <v>43.8</v>
      </c>
      <c r="K203" s="15"/>
      <c r="L203" s="15">
        <f>L204</f>
        <v>738.69999999999993</v>
      </c>
      <c r="M203" s="15"/>
      <c r="N203" s="15">
        <f>N204</f>
        <v>738.7</v>
      </c>
      <c r="O203" s="15"/>
      <c r="P203" s="68">
        <f t="shared" si="108"/>
        <v>1.0000000000000002</v>
      </c>
    </row>
    <row r="204" spans="1:16" ht="24" x14ac:dyDescent="0.2">
      <c r="A204" s="1"/>
      <c r="B204" s="18" t="s">
        <v>17</v>
      </c>
      <c r="C204" s="13">
        <v>650</v>
      </c>
      <c r="D204" s="10" t="s">
        <v>38</v>
      </c>
      <c r="E204" s="10" t="s">
        <v>49</v>
      </c>
      <c r="F204" s="10" t="s">
        <v>183</v>
      </c>
      <c r="G204" s="14" t="s">
        <v>18</v>
      </c>
      <c r="H204" s="15">
        <v>694.9</v>
      </c>
      <c r="I204" s="15"/>
      <c r="J204" s="15">
        <v>43.8</v>
      </c>
      <c r="K204" s="15"/>
      <c r="L204" s="15">
        <f>H204+J204</f>
        <v>738.69999999999993</v>
      </c>
      <c r="M204" s="15"/>
      <c r="N204" s="15">
        <v>738.7</v>
      </c>
      <c r="O204" s="15"/>
      <c r="P204" s="68">
        <f t="shared" si="108"/>
        <v>1.0000000000000002</v>
      </c>
    </row>
    <row r="205" spans="1:16" hidden="1" x14ac:dyDescent="0.2">
      <c r="A205" s="1"/>
      <c r="B205" s="18" t="s">
        <v>234</v>
      </c>
      <c r="C205" s="13">
        <v>650</v>
      </c>
      <c r="D205" s="10" t="s">
        <v>38</v>
      </c>
      <c r="E205" s="10" t="s">
        <v>233</v>
      </c>
      <c r="F205" s="10"/>
      <c r="G205" s="14"/>
      <c r="H205" s="15">
        <f>H206</f>
        <v>0</v>
      </c>
      <c r="I205" s="15"/>
      <c r="J205" s="15">
        <f t="shared" ref="J205:J206" si="109">J206</f>
        <v>0</v>
      </c>
      <c r="K205" s="15"/>
      <c r="L205" s="15">
        <f>L206</f>
        <v>0</v>
      </c>
      <c r="M205" s="15"/>
      <c r="N205" s="15">
        <f>N206</f>
        <v>0</v>
      </c>
      <c r="O205" s="15"/>
      <c r="P205" s="68" t="e">
        <f t="shared" si="108"/>
        <v>#DIV/0!</v>
      </c>
    </row>
    <row r="206" spans="1:16" ht="24" hidden="1" x14ac:dyDescent="0.2">
      <c r="A206" s="1"/>
      <c r="B206" s="17" t="s">
        <v>116</v>
      </c>
      <c r="C206" s="13">
        <v>650</v>
      </c>
      <c r="D206" s="10" t="s">
        <v>38</v>
      </c>
      <c r="E206" s="10" t="s">
        <v>233</v>
      </c>
      <c r="F206" s="10" t="s">
        <v>144</v>
      </c>
      <c r="G206" s="14"/>
      <c r="H206" s="15">
        <f>H207</f>
        <v>0</v>
      </c>
      <c r="I206" s="15"/>
      <c r="J206" s="15">
        <f t="shared" si="109"/>
        <v>0</v>
      </c>
      <c r="K206" s="15"/>
      <c r="L206" s="15">
        <f>L207</f>
        <v>0</v>
      </c>
      <c r="M206" s="15"/>
      <c r="N206" s="15">
        <f>N207</f>
        <v>0</v>
      </c>
      <c r="O206" s="15"/>
      <c r="P206" s="68" t="e">
        <f t="shared" si="108"/>
        <v>#DIV/0!</v>
      </c>
    </row>
    <row r="207" spans="1:16" ht="36" hidden="1" x14ac:dyDescent="0.2">
      <c r="A207" s="1"/>
      <c r="B207" s="17" t="s">
        <v>105</v>
      </c>
      <c r="C207" s="13">
        <v>650</v>
      </c>
      <c r="D207" s="10" t="s">
        <v>38</v>
      </c>
      <c r="E207" s="10" t="s">
        <v>233</v>
      </c>
      <c r="F207" s="10" t="s">
        <v>145</v>
      </c>
      <c r="G207" s="14"/>
      <c r="H207" s="15">
        <f>H208+H211+H214+H219</f>
        <v>0</v>
      </c>
      <c r="I207" s="15"/>
      <c r="J207" s="15">
        <f t="shared" ref="J207" si="110">J208+J211</f>
        <v>0</v>
      </c>
      <c r="K207" s="15"/>
      <c r="L207" s="15">
        <f>L208+L211</f>
        <v>0</v>
      </c>
      <c r="M207" s="15"/>
      <c r="N207" s="15">
        <f>N208+N211</f>
        <v>0</v>
      </c>
      <c r="O207" s="15"/>
      <c r="P207" s="68" t="e">
        <f t="shared" si="108"/>
        <v>#DIV/0!</v>
      </c>
    </row>
    <row r="208" spans="1:16" ht="48" hidden="1" x14ac:dyDescent="0.2">
      <c r="A208" s="1"/>
      <c r="B208" s="17" t="s">
        <v>146</v>
      </c>
      <c r="C208" s="13">
        <v>650</v>
      </c>
      <c r="D208" s="10" t="s">
        <v>38</v>
      </c>
      <c r="E208" s="10" t="s">
        <v>233</v>
      </c>
      <c r="F208" s="10" t="s">
        <v>148</v>
      </c>
      <c r="G208" s="14"/>
      <c r="H208" s="15">
        <f>H209</f>
        <v>0</v>
      </c>
      <c r="I208" s="15"/>
      <c r="J208" s="15">
        <f t="shared" ref="J208:J209" si="111">J209</f>
        <v>0</v>
      </c>
      <c r="K208" s="15"/>
      <c r="L208" s="15">
        <f>L209</f>
        <v>0</v>
      </c>
      <c r="M208" s="15"/>
      <c r="N208" s="15">
        <f>N209</f>
        <v>0</v>
      </c>
      <c r="O208" s="15"/>
      <c r="P208" s="68" t="e">
        <f t="shared" si="108"/>
        <v>#DIV/0!</v>
      </c>
    </row>
    <row r="209" spans="1:16" hidden="1" x14ac:dyDescent="0.2">
      <c r="A209" s="1"/>
      <c r="B209" s="18" t="s">
        <v>65</v>
      </c>
      <c r="C209" s="13">
        <v>650</v>
      </c>
      <c r="D209" s="10" t="s">
        <v>38</v>
      </c>
      <c r="E209" s="10" t="s">
        <v>233</v>
      </c>
      <c r="F209" s="10" t="s">
        <v>148</v>
      </c>
      <c r="G209" s="14">
        <v>500</v>
      </c>
      <c r="H209" s="15">
        <f>H210</f>
        <v>0</v>
      </c>
      <c r="I209" s="15"/>
      <c r="J209" s="15">
        <f t="shared" si="111"/>
        <v>0</v>
      </c>
      <c r="K209" s="15"/>
      <c r="L209" s="15">
        <f>L210</f>
        <v>0</v>
      </c>
      <c r="M209" s="15"/>
      <c r="N209" s="15">
        <f>N210</f>
        <v>0</v>
      </c>
      <c r="O209" s="15"/>
      <c r="P209" s="68" t="e">
        <f t="shared" si="108"/>
        <v>#DIV/0!</v>
      </c>
    </row>
    <row r="210" spans="1:16" hidden="1" x14ac:dyDescent="0.2">
      <c r="A210" s="1"/>
      <c r="B210" s="18" t="s">
        <v>66</v>
      </c>
      <c r="C210" s="13">
        <v>650</v>
      </c>
      <c r="D210" s="10" t="s">
        <v>38</v>
      </c>
      <c r="E210" s="10" t="s">
        <v>233</v>
      </c>
      <c r="F210" s="10" t="s">
        <v>148</v>
      </c>
      <c r="G210" s="14">
        <v>540</v>
      </c>
      <c r="H210" s="15"/>
      <c r="I210" s="15"/>
      <c r="J210" s="15"/>
      <c r="K210" s="15"/>
      <c r="L210" s="15"/>
      <c r="M210" s="15"/>
      <c r="N210" s="15"/>
      <c r="O210" s="15"/>
      <c r="P210" s="68" t="e">
        <f t="shared" si="108"/>
        <v>#DIV/0!</v>
      </c>
    </row>
    <row r="211" spans="1:16" ht="60" hidden="1" x14ac:dyDescent="0.2">
      <c r="A211" s="1"/>
      <c r="B211" s="17" t="s">
        <v>149</v>
      </c>
      <c r="C211" s="13">
        <v>650</v>
      </c>
      <c r="D211" s="10" t="s">
        <v>38</v>
      </c>
      <c r="E211" s="10" t="s">
        <v>233</v>
      </c>
      <c r="F211" s="10" t="s">
        <v>147</v>
      </c>
      <c r="G211" s="14"/>
      <c r="H211" s="15">
        <f>H212</f>
        <v>0</v>
      </c>
      <c r="I211" s="15"/>
      <c r="J211" s="15">
        <f t="shared" ref="J211:J212" si="112">J212</f>
        <v>0</v>
      </c>
      <c r="K211" s="15"/>
      <c r="L211" s="15">
        <f>L212</f>
        <v>0</v>
      </c>
      <c r="M211" s="15"/>
      <c r="N211" s="15">
        <f>N212</f>
        <v>0</v>
      </c>
      <c r="O211" s="15"/>
      <c r="P211" s="68" t="e">
        <f t="shared" si="108"/>
        <v>#DIV/0!</v>
      </c>
    </row>
    <row r="212" spans="1:16" hidden="1" x14ac:dyDescent="0.2">
      <c r="A212" s="1"/>
      <c r="B212" s="18" t="s">
        <v>65</v>
      </c>
      <c r="C212" s="13">
        <v>650</v>
      </c>
      <c r="D212" s="10" t="s">
        <v>38</v>
      </c>
      <c r="E212" s="10" t="s">
        <v>233</v>
      </c>
      <c r="F212" s="10" t="s">
        <v>147</v>
      </c>
      <c r="G212" s="14">
        <v>500</v>
      </c>
      <c r="H212" s="15">
        <f>H213</f>
        <v>0</v>
      </c>
      <c r="I212" s="15"/>
      <c r="J212" s="15">
        <f t="shared" si="112"/>
        <v>0</v>
      </c>
      <c r="K212" s="15"/>
      <c r="L212" s="15">
        <f>L213</f>
        <v>0</v>
      </c>
      <c r="M212" s="15"/>
      <c r="N212" s="15">
        <f>N213</f>
        <v>0</v>
      </c>
      <c r="O212" s="15"/>
      <c r="P212" s="68" t="e">
        <f t="shared" si="108"/>
        <v>#DIV/0!</v>
      </c>
    </row>
    <row r="213" spans="1:16" hidden="1" x14ac:dyDescent="0.2">
      <c r="A213" s="1"/>
      <c r="B213" s="18" t="s">
        <v>66</v>
      </c>
      <c r="C213" s="13">
        <v>650</v>
      </c>
      <c r="D213" s="10" t="s">
        <v>38</v>
      </c>
      <c r="E213" s="10" t="s">
        <v>233</v>
      </c>
      <c r="F213" s="10" t="s">
        <v>147</v>
      </c>
      <c r="G213" s="14">
        <v>540</v>
      </c>
      <c r="H213" s="15"/>
      <c r="I213" s="15"/>
      <c r="J213" s="15"/>
      <c r="K213" s="15"/>
      <c r="L213" s="15"/>
      <c r="M213" s="15"/>
      <c r="N213" s="15"/>
      <c r="O213" s="15"/>
      <c r="P213" s="68" t="e">
        <f t="shared" si="108"/>
        <v>#DIV/0!</v>
      </c>
    </row>
    <row r="214" spans="1:16" ht="36" hidden="1" x14ac:dyDescent="0.2">
      <c r="A214" s="1"/>
      <c r="B214" s="17" t="s">
        <v>292</v>
      </c>
      <c r="C214" s="13">
        <v>650</v>
      </c>
      <c r="D214" s="10" t="s">
        <v>38</v>
      </c>
      <c r="E214" s="10" t="s">
        <v>233</v>
      </c>
      <c r="F214" s="10" t="s">
        <v>290</v>
      </c>
      <c r="G214" s="14"/>
      <c r="H214" s="15">
        <f>H215+H217</f>
        <v>0</v>
      </c>
      <c r="I214" s="15"/>
      <c r="J214" s="15">
        <f>J217</f>
        <v>0</v>
      </c>
      <c r="K214" s="15"/>
      <c r="L214" s="15">
        <f>L217</f>
        <v>0</v>
      </c>
      <c r="M214" s="15"/>
      <c r="N214" s="15">
        <f>N217</f>
        <v>0</v>
      </c>
      <c r="O214" s="15"/>
      <c r="P214" s="68" t="e">
        <f t="shared" si="108"/>
        <v>#DIV/0!</v>
      </c>
    </row>
    <row r="215" spans="1:16" ht="24" hidden="1" x14ac:dyDescent="0.2">
      <c r="A215" s="1"/>
      <c r="B215" s="18" t="s">
        <v>103</v>
      </c>
      <c r="C215" s="13">
        <v>650</v>
      </c>
      <c r="D215" s="10" t="s">
        <v>38</v>
      </c>
      <c r="E215" s="10" t="s">
        <v>233</v>
      </c>
      <c r="F215" s="10" t="s">
        <v>290</v>
      </c>
      <c r="G215" s="14" t="s">
        <v>16</v>
      </c>
      <c r="H215" s="15">
        <f>H216</f>
        <v>0</v>
      </c>
      <c r="I215" s="15"/>
      <c r="J215" s="15">
        <f t="shared" ref="J215" si="113">J216</f>
        <v>0</v>
      </c>
      <c r="K215" s="15"/>
      <c r="L215" s="15">
        <f>L216</f>
        <v>0</v>
      </c>
      <c r="M215" s="15"/>
      <c r="N215" s="15">
        <f>N216</f>
        <v>0</v>
      </c>
      <c r="O215" s="15"/>
      <c r="P215" s="68" t="e">
        <f t="shared" si="108"/>
        <v>#DIV/0!</v>
      </c>
    </row>
    <row r="216" spans="1:16" ht="24" hidden="1" x14ac:dyDescent="0.2">
      <c r="A216" s="1"/>
      <c r="B216" s="18" t="s">
        <v>17</v>
      </c>
      <c r="C216" s="13">
        <v>650</v>
      </c>
      <c r="D216" s="10" t="s">
        <v>38</v>
      </c>
      <c r="E216" s="10" t="s">
        <v>233</v>
      </c>
      <c r="F216" s="10" t="s">
        <v>290</v>
      </c>
      <c r="G216" s="14" t="s">
        <v>18</v>
      </c>
      <c r="H216" s="15">
        <v>0</v>
      </c>
      <c r="I216" s="15"/>
      <c r="J216" s="15"/>
      <c r="K216" s="15"/>
      <c r="L216" s="15">
        <f>H216+J216</f>
        <v>0</v>
      </c>
      <c r="M216" s="15"/>
      <c r="N216" s="15"/>
      <c r="O216" s="15"/>
      <c r="P216" s="68" t="e">
        <f t="shared" si="108"/>
        <v>#DIV/0!</v>
      </c>
    </row>
    <row r="217" spans="1:16" hidden="1" x14ac:dyDescent="0.2">
      <c r="A217" s="1"/>
      <c r="B217" s="18" t="s">
        <v>65</v>
      </c>
      <c r="C217" s="13">
        <v>650</v>
      </c>
      <c r="D217" s="10" t="s">
        <v>38</v>
      </c>
      <c r="E217" s="10" t="s">
        <v>233</v>
      </c>
      <c r="F217" s="10" t="s">
        <v>290</v>
      </c>
      <c r="G217" s="14">
        <v>500</v>
      </c>
      <c r="H217" s="15">
        <f>H218</f>
        <v>0</v>
      </c>
      <c r="I217" s="15"/>
      <c r="J217" s="15">
        <f t="shared" ref="J217" si="114">J218</f>
        <v>0</v>
      </c>
      <c r="K217" s="15"/>
      <c r="L217" s="15">
        <f>L218</f>
        <v>0</v>
      </c>
      <c r="M217" s="15"/>
      <c r="N217" s="15">
        <f>N218</f>
        <v>0</v>
      </c>
      <c r="O217" s="15"/>
      <c r="P217" s="68" t="e">
        <f t="shared" si="108"/>
        <v>#DIV/0!</v>
      </c>
    </row>
    <row r="218" spans="1:16" hidden="1" x14ac:dyDescent="0.2">
      <c r="A218" s="1"/>
      <c r="B218" s="18" t="s">
        <v>66</v>
      </c>
      <c r="C218" s="13">
        <v>650</v>
      </c>
      <c r="D218" s="10" t="s">
        <v>38</v>
      </c>
      <c r="E218" s="10" t="s">
        <v>233</v>
      </c>
      <c r="F218" s="10" t="s">
        <v>290</v>
      </c>
      <c r="G218" s="14">
        <v>540</v>
      </c>
      <c r="H218" s="15"/>
      <c r="I218" s="15"/>
      <c r="J218" s="15"/>
      <c r="K218" s="15"/>
      <c r="L218" s="15"/>
      <c r="M218" s="15"/>
      <c r="N218" s="15"/>
      <c r="O218" s="15"/>
      <c r="P218" s="68" t="e">
        <f t="shared" si="108"/>
        <v>#DIV/0!</v>
      </c>
    </row>
    <row r="219" spans="1:16" ht="36" hidden="1" x14ac:dyDescent="0.2">
      <c r="A219" s="1"/>
      <c r="B219" s="17" t="s">
        <v>293</v>
      </c>
      <c r="C219" s="13">
        <v>650</v>
      </c>
      <c r="D219" s="10" t="s">
        <v>38</v>
      </c>
      <c r="E219" s="10" t="s">
        <v>233</v>
      </c>
      <c r="F219" s="10" t="s">
        <v>291</v>
      </c>
      <c r="G219" s="14"/>
      <c r="H219" s="15">
        <f>H220</f>
        <v>0</v>
      </c>
      <c r="I219" s="15"/>
      <c r="J219" s="15">
        <f t="shared" ref="J219:J220" si="115">J220</f>
        <v>0</v>
      </c>
      <c r="K219" s="15"/>
      <c r="L219" s="15">
        <f>L220</f>
        <v>0</v>
      </c>
      <c r="M219" s="15"/>
      <c r="N219" s="15">
        <f>N220</f>
        <v>0</v>
      </c>
      <c r="O219" s="15"/>
      <c r="P219" s="68" t="e">
        <f t="shared" si="108"/>
        <v>#DIV/0!</v>
      </c>
    </row>
    <row r="220" spans="1:16" hidden="1" x14ac:dyDescent="0.2">
      <c r="A220" s="1"/>
      <c r="B220" s="18" t="s">
        <v>65</v>
      </c>
      <c r="C220" s="13">
        <v>650</v>
      </c>
      <c r="D220" s="10" t="s">
        <v>38</v>
      </c>
      <c r="E220" s="10" t="s">
        <v>233</v>
      </c>
      <c r="F220" s="10" t="s">
        <v>291</v>
      </c>
      <c r="G220" s="14">
        <v>500</v>
      </c>
      <c r="H220" s="15">
        <f>H221</f>
        <v>0</v>
      </c>
      <c r="I220" s="15"/>
      <c r="J220" s="15">
        <f t="shared" si="115"/>
        <v>0</v>
      </c>
      <c r="K220" s="15"/>
      <c r="L220" s="15">
        <f>L221</f>
        <v>0</v>
      </c>
      <c r="M220" s="15"/>
      <c r="N220" s="15">
        <f>N221</f>
        <v>0</v>
      </c>
      <c r="O220" s="15"/>
      <c r="P220" s="68" t="e">
        <f t="shared" si="108"/>
        <v>#DIV/0!</v>
      </c>
    </row>
    <row r="221" spans="1:16" hidden="1" x14ac:dyDescent="0.2">
      <c r="A221" s="1"/>
      <c r="B221" s="18" t="s">
        <v>66</v>
      </c>
      <c r="C221" s="13">
        <v>650</v>
      </c>
      <c r="D221" s="10" t="s">
        <v>38</v>
      </c>
      <c r="E221" s="10" t="s">
        <v>233</v>
      </c>
      <c r="F221" s="10" t="s">
        <v>291</v>
      </c>
      <c r="G221" s="14">
        <v>540</v>
      </c>
      <c r="H221" s="15">
        <v>0</v>
      </c>
      <c r="I221" s="15"/>
      <c r="J221" s="15"/>
      <c r="K221" s="15"/>
      <c r="L221" s="15"/>
      <c r="M221" s="15"/>
      <c r="N221" s="15"/>
      <c r="O221" s="15"/>
      <c r="P221" s="68" t="e">
        <f t="shared" si="108"/>
        <v>#DIV/0!</v>
      </c>
    </row>
    <row r="222" spans="1:16" x14ac:dyDescent="0.2">
      <c r="A222" s="1"/>
      <c r="B222" s="20" t="s">
        <v>50</v>
      </c>
      <c r="C222" s="13">
        <v>650</v>
      </c>
      <c r="D222" s="10" t="s">
        <v>51</v>
      </c>
      <c r="E222" s="10" t="s">
        <v>31</v>
      </c>
      <c r="F222" s="10"/>
      <c r="G222" s="14"/>
      <c r="H222" s="15">
        <f>H223+H238+H285+H332</f>
        <v>51418.900000000009</v>
      </c>
      <c r="I222" s="15"/>
      <c r="J222" s="15">
        <f t="shared" ref="J222:L222" si="116">J223+J238+J285+J332</f>
        <v>8789.8999999999978</v>
      </c>
      <c r="K222" s="15"/>
      <c r="L222" s="15">
        <f t="shared" si="116"/>
        <v>60208.800000000003</v>
      </c>
      <c r="M222" s="15"/>
      <c r="N222" s="15">
        <f t="shared" ref="N222" si="117">N223+N238+N285+N332</f>
        <v>59617.700000000004</v>
      </c>
      <c r="O222" s="15"/>
      <c r="P222" s="68">
        <f t="shared" si="108"/>
        <v>0.99018249823946003</v>
      </c>
    </row>
    <row r="223" spans="1:16" x14ac:dyDescent="0.2">
      <c r="A223" s="1"/>
      <c r="B223" s="20" t="s">
        <v>52</v>
      </c>
      <c r="C223" s="13">
        <v>650</v>
      </c>
      <c r="D223" s="10" t="s">
        <v>51</v>
      </c>
      <c r="E223" s="10" t="s">
        <v>40</v>
      </c>
      <c r="F223" s="10"/>
      <c r="G223" s="14"/>
      <c r="H223" s="15">
        <f>H224+H229</f>
        <v>805</v>
      </c>
      <c r="I223" s="15"/>
      <c r="J223" s="15">
        <f>J224+J229</f>
        <v>162.19999999999999</v>
      </c>
      <c r="K223" s="15"/>
      <c r="L223" s="15">
        <f>L224+L229</f>
        <v>967.2</v>
      </c>
      <c r="M223" s="15"/>
      <c r="N223" s="15">
        <f>N224+N229</f>
        <v>791.6</v>
      </c>
      <c r="O223" s="15"/>
      <c r="P223" s="68">
        <f t="shared" si="108"/>
        <v>0.81844499586435071</v>
      </c>
    </row>
    <row r="224" spans="1:16" ht="24" x14ac:dyDescent="0.2">
      <c r="A224" s="1"/>
      <c r="B224" s="18" t="s">
        <v>232</v>
      </c>
      <c r="C224" s="13">
        <v>650</v>
      </c>
      <c r="D224" s="10" t="s">
        <v>51</v>
      </c>
      <c r="E224" s="10" t="s">
        <v>40</v>
      </c>
      <c r="F224" s="10" t="s">
        <v>184</v>
      </c>
      <c r="G224" s="14"/>
      <c r="H224" s="15">
        <f>H225</f>
        <v>380</v>
      </c>
      <c r="I224" s="15"/>
      <c r="J224" s="15">
        <f>J225</f>
        <v>-24</v>
      </c>
      <c r="K224" s="15"/>
      <c r="L224" s="15">
        <f>L225</f>
        <v>356</v>
      </c>
      <c r="M224" s="15"/>
      <c r="N224" s="15">
        <f>N225</f>
        <v>356</v>
      </c>
      <c r="O224" s="15"/>
      <c r="P224" s="68">
        <f t="shared" si="108"/>
        <v>1</v>
      </c>
    </row>
    <row r="225" spans="1:16" ht="24" x14ac:dyDescent="0.2">
      <c r="A225" s="1"/>
      <c r="B225" s="18" t="s">
        <v>187</v>
      </c>
      <c r="C225" s="13">
        <v>650</v>
      </c>
      <c r="D225" s="10" t="s">
        <v>51</v>
      </c>
      <c r="E225" s="10" t="s">
        <v>40</v>
      </c>
      <c r="F225" s="10" t="s">
        <v>185</v>
      </c>
      <c r="G225" s="14"/>
      <c r="H225" s="15">
        <f>H226</f>
        <v>380</v>
      </c>
      <c r="I225" s="15"/>
      <c r="J225" s="15">
        <f t="shared" ref="J225:J227" si="118">J226</f>
        <v>-24</v>
      </c>
      <c r="K225" s="15"/>
      <c r="L225" s="15">
        <f>L226</f>
        <v>356</v>
      </c>
      <c r="M225" s="15"/>
      <c r="N225" s="15">
        <f>N226</f>
        <v>356</v>
      </c>
      <c r="O225" s="15"/>
      <c r="P225" s="68">
        <f t="shared" si="108"/>
        <v>1</v>
      </c>
    </row>
    <row r="226" spans="1:16" ht="24" x14ac:dyDescent="0.2">
      <c r="A226" s="1"/>
      <c r="B226" s="18" t="s">
        <v>79</v>
      </c>
      <c r="C226" s="13">
        <v>650</v>
      </c>
      <c r="D226" s="10" t="s">
        <v>51</v>
      </c>
      <c r="E226" s="10" t="s">
        <v>40</v>
      </c>
      <c r="F226" s="10" t="s">
        <v>186</v>
      </c>
      <c r="G226" s="14"/>
      <c r="H226" s="15">
        <f>H227</f>
        <v>380</v>
      </c>
      <c r="I226" s="15"/>
      <c r="J226" s="15">
        <f t="shared" si="118"/>
        <v>-24</v>
      </c>
      <c r="K226" s="15"/>
      <c r="L226" s="15">
        <f>L227</f>
        <v>356</v>
      </c>
      <c r="M226" s="15"/>
      <c r="N226" s="15">
        <f>N227</f>
        <v>356</v>
      </c>
      <c r="O226" s="15"/>
      <c r="P226" s="68">
        <f t="shared" si="108"/>
        <v>1</v>
      </c>
    </row>
    <row r="227" spans="1:16" ht="24" x14ac:dyDescent="0.2">
      <c r="A227" s="1"/>
      <c r="B227" s="18" t="s">
        <v>103</v>
      </c>
      <c r="C227" s="13">
        <v>650</v>
      </c>
      <c r="D227" s="10" t="s">
        <v>51</v>
      </c>
      <c r="E227" s="10" t="s">
        <v>40</v>
      </c>
      <c r="F227" s="10" t="s">
        <v>186</v>
      </c>
      <c r="G227" s="14">
        <v>200</v>
      </c>
      <c r="H227" s="15">
        <f>H228</f>
        <v>380</v>
      </c>
      <c r="I227" s="15"/>
      <c r="J227" s="15">
        <f t="shared" si="118"/>
        <v>-24</v>
      </c>
      <c r="K227" s="15"/>
      <c r="L227" s="15">
        <f>L228</f>
        <v>356</v>
      </c>
      <c r="M227" s="15"/>
      <c r="N227" s="15">
        <f>N228</f>
        <v>356</v>
      </c>
      <c r="O227" s="15"/>
      <c r="P227" s="68">
        <f t="shared" si="108"/>
        <v>1</v>
      </c>
    </row>
    <row r="228" spans="1:16" ht="24" x14ac:dyDescent="0.2">
      <c r="A228" s="1"/>
      <c r="B228" s="18" t="s">
        <v>17</v>
      </c>
      <c r="C228" s="13">
        <v>650</v>
      </c>
      <c r="D228" s="10" t="s">
        <v>51</v>
      </c>
      <c r="E228" s="10" t="s">
        <v>40</v>
      </c>
      <c r="F228" s="10" t="s">
        <v>186</v>
      </c>
      <c r="G228" s="14">
        <v>240</v>
      </c>
      <c r="H228" s="15">
        <v>380</v>
      </c>
      <c r="I228" s="15"/>
      <c r="J228" s="15">
        <v>-24</v>
      </c>
      <c r="K228" s="15"/>
      <c r="L228" s="15">
        <f>H228+J228</f>
        <v>356</v>
      </c>
      <c r="M228" s="15"/>
      <c r="N228" s="15">
        <v>356</v>
      </c>
      <c r="O228" s="15"/>
      <c r="P228" s="68">
        <f t="shared" si="108"/>
        <v>1</v>
      </c>
    </row>
    <row r="229" spans="1:16" ht="24" x14ac:dyDescent="0.2">
      <c r="A229" s="1"/>
      <c r="B229" s="17" t="s">
        <v>123</v>
      </c>
      <c r="C229" s="13">
        <v>650</v>
      </c>
      <c r="D229" s="10" t="s">
        <v>51</v>
      </c>
      <c r="E229" s="10" t="s">
        <v>40</v>
      </c>
      <c r="F229" s="10" t="s">
        <v>188</v>
      </c>
      <c r="G229" s="15"/>
      <c r="H229" s="15">
        <f>H230</f>
        <v>425</v>
      </c>
      <c r="I229" s="15"/>
      <c r="J229" s="15">
        <f t="shared" ref="J229:J230" si="119">J230</f>
        <v>186.2</v>
      </c>
      <c r="K229" s="15"/>
      <c r="L229" s="15">
        <f>L230</f>
        <v>611.20000000000005</v>
      </c>
      <c r="M229" s="15"/>
      <c r="N229" s="15">
        <f>N230</f>
        <v>435.6</v>
      </c>
      <c r="O229" s="15"/>
      <c r="P229" s="68">
        <f t="shared" si="108"/>
        <v>0.71269633507853403</v>
      </c>
    </row>
    <row r="230" spans="1:16" ht="24" x14ac:dyDescent="0.2">
      <c r="A230" s="1"/>
      <c r="B230" s="17" t="s">
        <v>71</v>
      </c>
      <c r="C230" s="13">
        <v>650</v>
      </c>
      <c r="D230" s="10" t="s">
        <v>51</v>
      </c>
      <c r="E230" s="10" t="s">
        <v>40</v>
      </c>
      <c r="F230" s="10" t="s">
        <v>189</v>
      </c>
      <c r="G230" s="15"/>
      <c r="H230" s="15">
        <f>H231</f>
        <v>425</v>
      </c>
      <c r="I230" s="15"/>
      <c r="J230" s="15">
        <f t="shared" si="119"/>
        <v>186.2</v>
      </c>
      <c r="K230" s="15"/>
      <c r="L230" s="15">
        <f>L231</f>
        <v>611.20000000000005</v>
      </c>
      <c r="M230" s="15"/>
      <c r="N230" s="15">
        <f>N231</f>
        <v>435.6</v>
      </c>
      <c r="O230" s="15"/>
      <c r="P230" s="68">
        <f t="shared" si="108"/>
        <v>0.71269633507853403</v>
      </c>
    </row>
    <row r="231" spans="1:16" ht="24" x14ac:dyDescent="0.2">
      <c r="A231" s="1"/>
      <c r="B231" s="17" t="s">
        <v>92</v>
      </c>
      <c r="C231" s="13">
        <v>650</v>
      </c>
      <c r="D231" s="10" t="s">
        <v>51</v>
      </c>
      <c r="E231" s="10" t="s">
        <v>40</v>
      </c>
      <c r="F231" s="10" t="s">
        <v>190</v>
      </c>
      <c r="G231" s="15"/>
      <c r="H231" s="15">
        <f>H232+H235</f>
        <v>425</v>
      </c>
      <c r="I231" s="15"/>
      <c r="J231" s="15">
        <f t="shared" ref="J231" si="120">J232+J235</f>
        <v>186.2</v>
      </c>
      <c r="K231" s="15"/>
      <c r="L231" s="15">
        <f>L232+L235</f>
        <v>611.20000000000005</v>
      </c>
      <c r="M231" s="15"/>
      <c r="N231" s="15">
        <f>N232+N235</f>
        <v>435.6</v>
      </c>
      <c r="O231" s="15"/>
      <c r="P231" s="68">
        <f t="shared" si="108"/>
        <v>0.71269633507853403</v>
      </c>
    </row>
    <row r="232" spans="1:16" s="2" customFormat="1" ht="24" hidden="1" x14ac:dyDescent="0.2">
      <c r="A232" s="1"/>
      <c r="B232" s="46" t="s">
        <v>93</v>
      </c>
      <c r="C232" s="13">
        <v>650</v>
      </c>
      <c r="D232" s="38" t="s">
        <v>51</v>
      </c>
      <c r="E232" s="38" t="s">
        <v>40</v>
      </c>
      <c r="F232" s="38" t="s">
        <v>191</v>
      </c>
      <c r="G232" s="40"/>
      <c r="H232" s="40">
        <f>H233</f>
        <v>0</v>
      </c>
      <c r="I232" s="40"/>
      <c r="J232" s="40">
        <f t="shared" ref="J232:J233" si="121">J233</f>
        <v>0</v>
      </c>
      <c r="K232" s="40"/>
      <c r="L232" s="40">
        <f>L233</f>
        <v>0</v>
      </c>
      <c r="M232" s="40"/>
      <c r="N232" s="40">
        <f>N233</f>
        <v>0</v>
      </c>
      <c r="O232" s="40"/>
      <c r="P232" s="68" t="e">
        <f t="shared" si="108"/>
        <v>#DIV/0!</v>
      </c>
    </row>
    <row r="233" spans="1:16" s="2" customFormat="1" ht="24" hidden="1" x14ac:dyDescent="0.2">
      <c r="A233" s="1"/>
      <c r="B233" s="17" t="s">
        <v>111</v>
      </c>
      <c r="C233" s="13">
        <v>650</v>
      </c>
      <c r="D233" s="10" t="s">
        <v>51</v>
      </c>
      <c r="E233" s="10" t="s">
        <v>40</v>
      </c>
      <c r="F233" s="38" t="s">
        <v>191</v>
      </c>
      <c r="G233" s="14">
        <v>600</v>
      </c>
      <c r="H233" s="15">
        <f>H234</f>
        <v>0</v>
      </c>
      <c r="I233" s="15"/>
      <c r="J233" s="15">
        <f t="shared" si="121"/>
        <v>0</v>
      </c>
      <c r="K233" s="15"/>
      <c r="L233" s="15">
        <f>L234</f>
        <v>0</v>
      </c>
      <c r="M233" s="15"/>
      <c r="N233" s="15">
        <f>N234</f>
        <v>0</v>
      </c>
      <c r="O233" s="15"/>
      <c r="P233" s="68" t="e">
        <f t="shared" si="108"/>
        <v>#DIV/0!</v>
      </c>
    </row>
    <row r="234" spans="1:16" s="2" customFormat="1" ht="36" hidden="1" x14ac:dyDescent="0.2">
      <c r="A234" s="1"/>
      <c r="B234" s="30" t="s">
        <v>274</v>
      </c>
      <c r="C234" s="13">
        <v>650</v>
      </c>
      <c r="D234" s="32" t="s">
        <v>51</v>
      </c>
      <c r="E234" s="32" t="s">
        <v>40</v>
      </c>
      <c r="F234" s="38" t="s">
        <v>191</v>
      </c>
      <c r="G234" s="33">
        <v>630</v>
      </c>
      <c r="H234" s="34">
        <v>0</v>
      </c>
      <c r="I234" s="34"/>
      <c r="J234" s="34"/>
      <c r="K234" s="34"/>
      <c r="L234" s="34">
        <v>0</v>
      </c>
      <c r="M234" s="34"/>
      <c r="N234" s="34"/>
      <c r="O234" s="34"/>
      <c r="P234" s="68" t="e">
        <f t="shared" si="108"/>
        <v>#DIV/0!</v>
      </c>
    </row>
    <row r="235" spans="1:16" ht="24" x14ac:dyDescent="0.2">
      <c r="A235" s="1"/>
      <c r="B235" s="17" t="s">
        <v>79</v>
      </c>
      <c r="C235" s="13">
        <v>650</v>
      </c>
      <c r="D235" s="10" t="s">
        <v>51</v>
      </c>
      <c r="E235" s="10" t="s">
        <v>40</v>
      </c>
      <c r="F235" s="10" t="s">
        <v>192</v>
      </c>
      <c r="G235" s="14"/>
      <c r="H235" s="15">
        <f>H236</f>
        <v>425</v>
      </c>
      <c r="I235" s="15"/>
      <c r="J235" s="15">
        <f t="shared" ref="J235:J236" si="122">J236</f>
        <v>186.2</v>
      </c>
      <c r="K235" s="15"/>
      <c r="L235" s="15">
        <f>L236</f>
        <v>611.20000000000005</v>
      </c>
      <c r="M235" s="15"/>
      <c r="N235" s="15">
        <f>N236</f>
        <v>435.6</v>
      </c>
      <c r="O235" s="15"/>
      <c r="P235" s="68">
        <f t="shared" si="108"/>
        <v>0.71269633507853403</v>
      </c>
    </row>
    <row r="236" spans="1:16" ht="24" x14ac:dyDescent="0.2">
      <c r="A236" s="1"/>
      <c r="B236" s="18" t="s">
        <v>103</v>
      </c>
      <c r="C236" s="13">
        <v>650</v>
      </c>
      <c r="D236" s="10" t="s">
        <v>51</v>
      </c>
      <c r="E236" s="10" t="s">
        <v>40</v>
      </c>
      <c r="F236" s="10" t="s">
        <v>192</v>
      </c>
      <c r="G236" s="14">
        <v>200</v>
      </c>
      <c r="H236" s="15">
        <f>H237</f>
        <v>425</v>
      </c>
      <c r="I236" s="15"/>
      <c r="J236" s="15">
        <f t="shared" si="122"/>
        <v>186.2</v>
      </c>
      <c r="K236" s="15"/>
      <c r="L236" s="15">
        <f>L237</f>
        <v>611.20000000000005</v>
      </c>
      <c r="M236" s="15"/>
      <c r="N236" s="15">
        <f>N237</f>
        <v>435.6</v>
      </c>
      <c r="O236" s="15"/>
      <c r="P236" s="68">
        <f t="shared" si="108"/>
        <v>0.71269633507853403</v>
      </c>
    </row>
    <row r="237" spans="1:16" ht="24" x14ac:dyDescent="0.2">
      <c r="A237" s="1"/>
      <c r="B237" s="18" t="s">
        <v>17</v>
      </c>
      <c r="C237" s="13">
        <v>650</v>
      </c>
      <c r="D237" s="10" t="s">
        <v>51</v>
      </c>
      <c r="E237" s="10" t="s">
        <v>40</v>
      </c>
      <c r="F237" s="10" t="s">
        <v>192</v>
      </c>
      <c r="G237" s="14">
        <v>240</v>
      </c>
      <c r="H237" s="15">
        <v>425</v>
      </c>
      <c r="I237" s="15"/>
      <c r="J237" s="15">
        <v>186.2</v>
      </c>
      <c r="K237" s="15"/>
      <c r="L237" s="15">
        <f>H237+J237</f>
        <v>611.20000000000005</v>
      </c>
      <c r="M237" s="15"/>
      <c r="N237" s="15">
        <v>435.6</v>
      </c>
      <c r="O237" s="15"/>
      <c r="P237" s="68">
        <f t="shared" si="108"/>
        <v>0.71269633507853403</v>
      </c>
    </row>
    <row r="238" spans="1:16" x14ac:dyDescent="0.2">
      <c r="A238" s="1"/>
      <c r="B238" s="20" t="s">
        <v>54</v>
      </c>
      <c r="C238" s="13">
        <v>650</v>
      </c>
      <c r="D238" s="10" t="s">
        <v>51</v>
      </c>
      <c r="E238" s="10" t="s">
        <v>55</v>
      </c>
      <c r="F238" s="10"/>
      <c r="G238" s="14"/>
      <c r="H238" s="15">
        <f>H239</f>
        <v>15427.800000000001</v>
      </c>
      <c r="I238" s="15"/>
      <c r="J238" s="15">
        <f t="shared" ref="J238:J240" si="123">J239</f>
        <v>5641.4999999999991</v>
      </c>
      <c r="K238" s="15"/>
      <c r="L238" s="15">
        <f>L239</f>
        <v>21069.300000000003</v>
      </c>
      <c r="M238" s="15"/>
      <c r="N238" s="15">
        <f>N239</f>
        <v>21069.300000000003</v>
      </c>
      <c r="O238" s="15"/>
      <c r="P238" s="68">
        <f t="shared" si="108"/>
        <v>1</v>
      </c>
    </row>
    <row r="239" spans="1:16" ht="24" x14ac:dyDescent="0.2">
      <c r="A239" s="1"/>
      <c r="B239" s="17" t="s">
        <v>123</v>
      </c>
      <c r="C239" s="13">
        <v>650</v>
      </c>
      <c r="D239" s="10" t="s">
        <v>51</v>
      </c>
      <c r="E239" s="10" t="s">
        <v>55</v>
      </c>
      <c r="F239" s="10" t="s">
        <v>188</v>
      </c>
      <c r="G239" s="14"/>
      <c r="H239" s="15">
        <f>H240</f>
        <v>15427.800000000001</v>
      </c>
      <c r="I239" s="15"/>
      <c r="J239" s="15">
        <f t="shared" si="123"/>
        <v>5641.4999999999991</v>
      </c>
      <c r="K239" s="15"/>
      <c r="L239" s="15">
        <f>L240</f>
        <v>21069.300000000003</v>
      </c>
      <c r="M239" s="15"/>
      <c r="N239" s="15">
        <f>N240</f>
        <v>21069.300000000003</v>
      </c>
      <c r="O239" s="15"/>
      <c r="P239" s="68">
        <f t="shared" si="108"/>
        <v>1</v>
      </c>
    </row>
    <row r="240" spans="1:16" s="2" customFormat="1" ht="24" x14ac:dyDescent="0.2">
      <c r="A240" s="1"/>
      <c r="B240" s="46" t="s">
        <v>53</v>
      </c>
      <c r="C240" s="13">
        <v>650</v>
      </c>
      <c r="D240" s="38" t="s">
        <v>51</v>
      </c>
      <c r="E240" s="38" t="s">
        <v>55</v>
      </c>
      <c r="F240" s="38" t="s">
        <v>193</v>
      </c>
      <c r="G240" s="39"/>
      <c r="H240" s="40">
        <f>H241</f>
        <v>15427.800000000001</v>
      </c>
      <c r="I240" s="40"/>
      <c r="J240" s="40">
        <f t="shared" si="123"/>
        <v>5641.4999999999991</v>
      </c>
      <c r="K240" s="40"/>
      <c r="L240" s="40">
        <f>L241</f>
        <v>21069.300000000003</v>
      </c>
      <c r="M240" s="40"/>
      <c r="N240" s="40">
        <f>N241</f>
        <v>21069.300000000003</v>
      </c>
      <c r="O240" s="40"/>
      <c r="P240" s="68">
        <f t="shared" si="108"/>
        <v>1</v>
      </c>
    </row>
    <row r="241" spans="1:16" s="2" customFormat="1" ht="25.5" customHeight="1" x14ac:dyDescent="0.2">
      <c r="A241" s="1"/>
      <c r="B241" s="17" t="s">
        <v>280</v>
      </c>
      <c r="C241" s="13">
        <v>650</v>
      </c>
      <c r="D241" s="10" t="s">
        <v>51</v>
      </c>
      <c r="E241" s="10" t="s">
        <v>55</v>
      </c>
      <c r="F241" s="10" t="s">
        <v>194</v>
      </c>
      <c r="G241" s="14"/>
      <c r="H241" s="15">
        <f>H242+H247+H252+H257+H280+H267+H262+H272+H275</f>
        <v>15427.800000000001</v>
      </c>
      <c r="I241" s="15"/>
      <c r="J241" s="15">
        <f t="shared" ref="J241:L241" si="124">J242+J247+J252+J257+J280+J267+J262+J272+J275</f>
        <v>5641.4999999999991</v>
      </c>
      <c r="K241" s="15"/>
      <c r="L241" s="15">
        <f t="shared" si="124"/>
        <v>21069.300000000003</v>
      </c>
      <c r="M241" s="15"/>
      <c r="N241" s="15">
        <f t="shared" ref="N241" si="125">N242+N247+N252+N257+N280+N267+N262+N272+N275</f>
        <v>21069.300000000003</v>
      </c>
      <c r="O241" s="15"/>
      <c r="P241" s="68">
        <f t="shared" si="108"/>
        <v>1</v>
      </c>
    </row>
    <row r="242" spans="1:16" ht="49.5" hidden="1" customHeight="1" x14ac:dyDescent="0.2">
      <c r="A242" s="1"/>
      <c r="B242" s="18" t="s">
        <v>321</v>
      </c>
      <c r="C242" s="13">
        <v>650</v>
      </c>
      <c r="D242" s="10" t="s">
        <v>51</v>
      </c>
      <c r="E242" s="10" t="s">
        <v>55</v>
      </c>
      <c r="F242" s="10" t="s">
        <v>319</v>
      </c>
      <c r="G242" s="14"/>
      <c r="H242" s="15">
        <f>H243+H245</f>
        <v>2559</v>
      </c>
      <c r="I242" s="15"/>
      <c r="J242" s="15">
        <f t="shared" ref="J242:L242" si="126">J243+J245</f>
        <v>-2559</v>
      </c>
      <c r="K242" s="15"/>
      <c r="L242" s="15">
        <f t="shared" si="126"/>
        <v>0</v>
      </c>
      <c r="M242" s="15"/>
      <c r="N242" s="15">
        <f t="shared" ref="N242" si="127">N243+N245</f>
        <v>0</v>
      </c>
      <c r="O242" s="15"/>
      <c r="P242" s="68" t="e">
        <f t="shared" si="108"/>
        <v>#DIV/0!</v>
      </c>
    </row>
    <row r="243" spans="1:16" s="2" customFormat="1" ht="25.5" hidden="1" customHeight="1" x14ac:dyDescent="0.2">
      <c r="A243" s="1"/>
      <c r="B243" s="18" t="s">
        <v>103</v>
      </c>
      <c r="C243" s="13">
        <v>650</v>
      </c>
      <c r="D243" s="38" t="s">
        <v>51</v>
      </c>
      <c r="E243" s="38" t="s">
        <v>55</v>
      </c>
      <c r="F243" s="10" t="s">
        <v>319</v>
      </c>
      <c r="G243" s="14">
        <v>200</v>
      </c>
      <c r="H243" s="40">
        <f>H244</f>
        <v>2559</v>
      </c>
      <c r="I243" s="40"/>
      <c r="J243" s="40">
        <f t="shared" ref="J243" si="128">J244</f>
        <v>-2559</v>
      </c>
      <c r="K243" s="40"/>
      <c r="L243" s="40">
        <f>L244</f>
        <v>0</v>
      </c>
      <c r="M243" s="40"/>
      <c r="N243" s="40">
        <f>N244</f>
        <v>0</v>
      </c>
      <c r="O243" s="40"/>
      <c r="P243" s="68" t="e">
        <f t="shared" si="108"/>
        <v>#DIV/0!</v>
      </c>
    </row>
    <row r="244" spans="1:16" s="2" customFormat="1" ht="25.5" hidden="1" customHeight="1" x14ac:dyDescent="0.2">
      <c r="A244" s="1"/>
      <c r="B244" s="30" t="s">
        <v>17</v>
      </c>
      <c r="C244" s="13">
        <v>650</v>
      </c>
      <c r="D244" s="38" t="s">
        <v>51</v>
      </c>
      <c r="E244" s="38" t="s">
        <v>55</v>
      </c>
      <c r="F244" s="10" t="s">
        <v>319</v>
      </c>
      <c r="G244" s="33">
        <v>240</v>
      </c>
      <c r="H244" s="40">
        <v>2559</v>
      </c>
      <c r="I244" s="40"/>
      <c r="J244" s="40">
        <v>-2559</v>
      </c>
      <c r="K244" s="40"/>
      <c r="L244" s="40">
        <f>H244+J244</f>
        <v>0</v>
      </c>
      <c r="M244" s="40"/>
      <c r="N244" s="40"/>
      <c r="O244" s="40"/>
      <c r="P244" s="68" t="e">
        <f t="shared" si="108"/>
        <v>#DIV/0!</v>
      </c>
    </row>
    <row r="245" spans="1:16" hidden="1" x14ac:dyDescent="0.2">
      <c r="A245" s="1"/>
      <c r="B245" s="17" t="s">
        <v>65</v>
      </c>
      <c r="C245" s="13">
        <v>650</v>
      </c>
      <c r="D245" s="10" t="s">
        <v>51</v>
      </c>
      <c r="E245" s="10" t="s">
        <v>55</v>
      </c>
      <c r="F245" s="10" t="s">
        <v>319</v>
      </c>
      <c r="G245" s="14">
        <v>500</v>
      </c>
      <c r="H245" s="15">
        <f>H246</f>
        <v>0</v>
      </c>
      <c r="I245" s="15"/>
      <c r="J245" s="15">
        <f t="shared" ref="J245" si="129">J246</f>
        <v>0</v>
      </c>
      <c r="K245" s="15"/>
      <c r="L245" s="15">
        <f>L246</f>
        <v>0</v>
      </c>
      <c r="M245" s="15"/>
      <c r="N245" s="15">
        <f>N246</f>
        <v>0</v>
      </c>
      <c r="O245" s="15"/>
      <c r="P245" s="68" t="e">
        <f t="shared" si="108"/>
        <v>#DIV/0!</v>
      </c>
    </row>
    <row r="246" spans="1:16" hidden="1" x14ac:dyDescent="0.2">
      <c r="A246" s="1"/>
      <c r="B246" s="18" t="s">
        <v>66</v>
      </c>
      <c r="C246" s="13">
        <v>650</v>
      </c>
      <c r="D246" s="10" t="s">
        <v>51</v>
      </c>
      <c r="E246" s="10" t="s">
        <v>55</v>
      </c>
      <c r="F246" s="10" t="s">
        <v>319</v>
      </c>
      <c r="G246" s="14">
        <v>540</v>
      </c>
      <c r="H246" s="15"/>
      <c r="I246" s="15"/>
      <c r="J246" s="15"/>
      <c r="K246" s="15"/>
      <c r="L246" s="15">
        <f>H246+J246</f>
        <v>0</v>
      </c>
      <c r="M246" s="15"/>
      <c r="N246" s="15"/>
      <c r="O246" s="15"/>
      <c r="P246" s="68" t="e">
        <f t="shared" si="108"/>
        <v>#DIV/0!</v>
      </c>
    </row>
    <row r="247" spans="1:16" ht="48" hidden="1" x14ac:dyDescent="0.2">
      <c r="A247" s="1"/>
      <c r="B247" s="18" t="s">
        <v>322</v>
      </c>
      <c r="C247" s="13">
        <v>650</v>
      </c>
      <c r="D247" s="10" t="s">
        <v>51</v>
      </c>
      <c r="E247" s="10" t="s">
        <v>55</v>
      </c>
      <c r="F247" s="10" t="s">
        <v>320</v>
      </c>
      <c r="G247" s="14"/>
      <c r="H247" s="15">
        <f>H248+H250</f>
        <v>0</v>
      </c>
      <c r="I247" s="15"/>
      <c r="J247" s="15">
        <f t="shared" ref="J247:L247" si="130">J248+J250</f>
        <v>0</v>
      </c>
      <c r="K247" s="15"/>
      <c r="L247" s="15">
        <f t="shared" si="130"/>
        <v>0</v>
      </c>
      <c r="M247" s="15"/>
      <c r="N247" s="15">
        <f t="shared" ref="N247" si="131">N248+N250</f>
        <v>0</v>
      </c>
      <c r="O247" s="15"/>
      <c r="P247" s="68" t="e">
        <f t="shared" si="108"/>
        <v>#DIV/0!</v>
      </c>
    </row>
    <row r="248" spans="1:16" s="2" customFormat="1" ht="25.5" hidden="1" customHeight="1" x14ac:dyDescent="0.2">
      <c r="A248" s="1"/>
      <c r="B248" s="18" t="s">
        <v>103</v>
      </c>
      <c r="C248" s="13">
        <v>650</v>
      </c>
      <c r="D248" s="38" t="s">
        <v>51</v>
      </c>
      <c r="E248" s="38" t="s">
        <v>55</v>
      </c>
      <c r="F248" s="10" t="s">
        <v>320</v>
      </c>
      <c r="G248" s="14">
        <v>200</v>
      </c>
      <c r="H248" s="40">
        <f>H249</f>
        <v>0</v>
      </c>
      <c r="I248" s="40"/>
      <c r="J248" s="40">
        <f t="shared" ref="J248" si="132">J249</f>
        <v>0</v>
      </c>
      <c r="K248" s="40"/>
      <c r="L248" s="40">
        <f>L249</f>
        <v>0</v>
      </c>
      <c r="M248" s="40"/>
      <c r="N248" s="40">
        <f>N249</f>
        <v>0</v>
      </c>
      <c r="O248" s="40"/>
      <c r="P248" s="68" t="e">
        <f t="shared" si="108"/>
        <v>#DIV/0!</v>
      </c>
    </row>
    <row r="249" spans="1:16" s="2" customFormat="1" ht="25.5" hidden="1" customHeight="1" x14ac:dyDescent="0.2">
      <c r="A249" s="1"/>
      <c r="B249" s="30" t="s">
        <v>17</v>
      </c>
      <c r="C249" s="13">
        <v>650</v>
      </c>
      <c r="D249" s="38" t="s">
        <v>51</v>
      </c>
      <c r="E249" s="38" t="s">
        <v>55</v>
      </c>
      <c r="F249" s="10" t="s">
        <v>320</v>
      </c>
      <c r="G249" s="33">
        <v>240</v>
      </c>
      <c r="H249" s="40">
        <v>0</v>
      </c>
      <c r="I249" s="40"/>
      <c r="J249" s="40"/>
      <c r="K249" s="40"/>
      <c r="L249" s="40">
        <f>H249+J249</f>
        <v>0</v>
      </c>
      <c r="M249" s="40"/>
      <c r="N249" s="40"/>
      <c r="O249" s="40"/>
      <c r="P249" s="68" t="e">
        <f t="shared" si="108"/>
        <v>#DIV/0!</v>
      </c>
    </row>
    <row r="250" spans="1:16" hidden="1" x14ac:dyDescent="0.2">
      <c r="A250" s="1"/>
      <c r="B250" s="17" t="s">
        <v>65</v>
      </c>
      <c r="C250" s="13">
        <v>650</v>
      </c>
      <c r="D250" s="10" t="s">
        <v>51</v>
      </c>
      <c r="E250" s="10" t="s">
        <v>55</v>
      </c>
      <c r="F250" s="10" t="s">
        <v>320</v>
      </c>
      <c r="G250" s="14">
        <v>500</v>
      </c>
      <c r="H250" s="15">
        <f>H251</f>
        <v>0</v>
      </c>
      <c r="I250" s="15"/>
      <c r="J250" s="15">
        <f t="shared" ref="J250" si="133">J251</f>
        <v>0</v>
      </c>
      <c r="K250" s="15"/>
      <c r="L250" s="15">
        <f>L251</f>
        <v>0</v>
      </c>
      <c r="M250" s="15"/>
      <c r="N250" s="15">
        <f>N251</f>
        <v>0</v>
      </c>
      <c r="O250" s="15"/>
      <c r="P250" s="68" t="e">
        <f t="shared" si="108"/>
        <v>#DIV/0!</v>
      </c>
    </row>
    <row r="251" spans="1:16" hidden="1" x14ac:dyDescent="0.2">
      <c r="A251" s="1"/>
      <c r="B251" s="18" t="s">
        <v>66</v>
      </c>
      <c r="C251" s="13">
        <v>650</v>
      </c>
      <c r="D251" s="10" t="s">
        <v>51</v>
      </c>
      <c r="E251" s="10" t="s">
        <v>55</v>
      </c>
      <c r="F251" s="10" t="s">
        <v>320</v>
      </c>
      <c r="G251" s="14">
        <v>540</v>
      </c>
      <c r="H251" s="15"/>
      <c r="I251" s="15"/>
      <c r="J251" s="15"/>
      <c r="K251" s="15"/>
      <c r="L251" s="15">
        <f>H251+J251</f>
        <v>0</v>
      </c>
      <c r="M251" s="15"/>
      <c r="N251" s="15"/>
      <c r="O251" s="15"/>
      <c r="P251" s="68" t="e">
        <f t="shared" si="108"/>
        <v>#DIV/0!</v>
      </c>
    </row>
    <row r="252" spans="1:16" ht="49.5" hidden="1" customHeight="1" x14ac:dyDescent="0.2">
      <c r="A252" s="1"/>
      <c r="B252" s="18" t="s">
        <v>325</v>
      </c>
      <c r="C252" s="13">
        <v>650</v>
      </c>
      <c r="D252" s="10" t="s">
        <v>51</v>
      </c>
      <c r="E252" s="10" t="s">
        <v>55</v>
      </c>
      <c r="F252" s="10" t="s">
        <v>323</v>
      </c>
      <c r="G252" s="14"/>
      <c r="H252" s="15">
        <f>H253+H255</f>
        <v>3838.6000000000004</v>
      </c>
      <c r="I252" s="15"/>
      <c r="J252" s="15">
        <f t="shared" ref="J252:L252" si="134">J253+J255</f>
        <v>-3838.6000000000004</v>
      </c>
      <c r="K252" s="15"/>
      <c r="L252" s="15">
        <f t="shared" si="134"/>
        <v>0</v>
      </c>
      <c r="M252" s="15"/>
      <c r="N252" s="15">
        <f t="shared" ref="N252" si="135">N253+N255</f>
        <v>0</v>
      </c>
      <c r="O252" s="15"/>
      <c r="P252" s="68" t="e">
        <f t="shared" si="108"/>
        <v>#DIV/0!</v>
      </c>
    </row>
    <row r="253" spans="1:16" s="2" customFormat="1" ht="25.5" hidden="1" customHeight="1" x14ac:dyDescent="0.2">
      <c r="A253" s="1"/>
      <c r="B253" s="18" t="s">
        <v>103</v>
      </c>
      <c r="C253" s="13">
        <v>650</v>
      </c>
      <c r="D253" s="38" t="s">
        <v>51</v>
      </c>
      <c r="E253" s="38" t="s">
        <v>55</v>
      </c>
      <c r="F253" s="10" t="s">
        <v>323</v>
      </c>
      <c r="G253" s="14">
        <v>200</v>
      </c>
      <c r="H253" s="40">
        <f>H254</f>
        <v>89.8</v>
      </c>
      <c r="I253" s="40"/>
      <c r="J253" s="40">
        <f t="shared" ref="J253" si="136">J254</f>
        <v>-89.8</v>
      </c>
      <c r="K253" s="40"/>
      <c r="L253" s="40">
        <f>L254</f>
        <v>0</v>
      </c>
      <c r="M253" s="40"/>
      <c r="N253" s="40">
        <f>N254</f>
        <v>0</v>
      </c>
      <c r="O253" s="40"/>
      <c r="P253" s="68" t="e">
        <f t="shared" si="108"/>
        <v>#DIV/0!</v>
      </c>
    </row>
    <row r="254" spans="1:16" s="2" customFormat="1" ht="25.5" hidden="1" customHeight="1" x14ac:dyDescent="0.2">
      <c r="A254" s="1"/>
      <c r="B254" s="30" t="s">
        <v>17</v>
      </c>
      <c r="C254" s="13">
        <v>650</v>
      </c>
      <c r="D254" s="38" t="s">
        <v>51</v>
      </c>
      <c r="E254" s="38" t="s">
        <v>55</v>
      </c>
      <c r="F254" s="10" t="s">
        <v>323</v>
      </c>
      <c r="G254" s="33">
        <v>240</v>
      </c>
      <c r="H254" s="40">
        <v>89.8</v>
      </c>
      <c r="I254" s="40"/>
      <c r="J254" s="40">
        <v>-89.8</v>
      </c>
      <c r="K254" s="40"/>
      <c r="L254" s="40">
        <f>H254+J254</f>
        <v>0</v>
      </c>
      <c r="M254" s="40"/>
      <c r="N254" s="40"/>
      <c r="O254" s="40"/>
      <c r="P254" s="68" t="e">
        <f t="shared" si="108"/>
        <v>#DIV/0!</v>
      </c>
    </row>
    <row r="255" spans="1:16" hidden="1" x14ac:dyDescent="0.2">
      <c r="A255" s="1"/>
      <c r="B255" s="17" t="s">
        <v>65</v>
      </c>
      <c r="C255" s="13">
        <v>650</v>
      </c>
      <c r="D255" s="10" t="s">
        <v>51</v>
      </c>
      <c r="E255" s="10" t="s">
        <v>55</v>
      </c>
      <c r="F255" s="10" t="s">
        <v>323</v>
      </c>
      <c r="G255" s="14">
        <v>500</v>
      </c>
      <c r="H255" s="15">
        <f>H256</f>
        <v>3748.8</v>
      </c>
      <c r="I255" s="15"/>
      <c r="J255" s="15">
        <f t="shared" ref="J255" si="137">J256</f>
        <v>-3748.8</v>
      </c>
      <c r="K255" s="15"/>
      <c r="L255" s="15">
        <f>L256</f>
        <v>0</v>
      </c>
      <c r="M255" s="15"/>
      <c r="N255" s="15">
        <f>N256</f>
        <v>0</v>
      </c>
      <c r="O255" s="15"/>
      <c r="P255" s="68" t="e">
        <f t="shared" si="108"/>
        <v>#DIV/0!</v>
      </c>
    </row>
    <row r="256" spans="1:16" hidden="1" x14ac:dyDescent="0.2">
      <c r="A256" s="1"/>
      <c r="B256" s="18" t="s">
        <v>66</v>
      </c>
      <c r="C256" s="13">
        <v>650</v>
      </c>
      <c r="D256" s="10" t="s">
        <v>51</v>
      </c>
      <c r="E256" s="10" t="s">
        <v>55</v>
      </c>
      <c r="F256" s="10" t="s">
        <v>323</v>
      </c>
      <c r="G256" s="14">
        <v>540</v>
      </c>
      <c r="H256" s="15">
        <v>3748.8</v>
      </c>
      <c r="I256" s="15"/>
      <c r="J256" s="15">
        <v>-3748.8</v>
      </c>
      <c r="K256" s="15"/>
      <c r="L256" s="15">
        <f>H256+J256</f>
        <v>0</v>
      </c>
      <c r="M256" s="15"/>
      <c r="N256" s="15"/>
      <c r="O256" s="15"/>
      <c r="P256" s="68" t="e">
        <f t="shared" si="108"/>
        <v>#DIV/0!</v>
      </c>
    </row>
    <row r="257" spans="1:16" ht="36" hidden="1" x14ac:dyDescent="0.2">
      <c r="A257" s="1"/>
      <c r="B257" s="18" t="s">
        <v>326</v>
      </c>
      <c r="C257" s="13">
        <v>650</v>
      </c>
      <c r="D257" s="10" t="s">
        <v>51</v>
      </c>
      <c r="E257" s="10" t="s">
        <v>55</v>
      </c>
      <c r="F257" s="10" t="s">
        <v>324</v>
      </c>
      <c r="G257" s="14"/>
      <c r="H257" s="15">
        <f>H258+H260</f>
        <v>1093</v>
      </c>
      <c r="I257" s="15"/>
      <c r="J257" s="15">
        <f t="shared" ref="J257:L257" si="138">J258+J260</f>
        <v>-1093</v>
      </c>
      <c r="K257" s="15"/>
      <c r="L257" s="15">
        <f t="shared" si="138"/>
        <v>0</v>
      </c>
      <c r="M257" s="15"/>
      <c r="N257" s="15">
        <f t="shared" ref="N257" si="139">N258+N260</f>
        <v>0</v>
      </c>
      <c r="O257" s="15"/>
      <c r="P257" s="68" t="e">
        <f t="shared" si="108"/>
        <v>#DIV/0!</v>
      </c>
    </row>
    <row r="258" spans="1:16" s="2" customFormat="1" ht="25.5" hidden="1" customHeight="1" x14ac:dyDescent="0.2">
      <c r="A258" s="1"/>
      <c r="B258" s="18" t="s">
        <v>103</v>
      </c>
      <c r="C258" s="13">
        <v>650</v>
      </c>
      <c r="D258" s="38" t="s">
        <v>51</v>
      </c>
      <c r="E258" s="38" t="s">
        <v>55</v>
      </c>
      <c r="F258" s="10" t="s">
        <v>324</v>
      </c>
      <c r="G258" s="14">
        <v>200</v>
      </c>
      <c r="H258" s="40">
        <f>H259</f>
        <v>0</v>
      </c>
      <c r="I258" s="40"/>
      <c r="J258" s="40">
        <f t="shared" ref="J258" si="140">J259</f>
        <v>0</v>
      </c>
      <c r="K258" s="40"/>
      <c r="L258" s="40">
        <f>L259</f>
        <v>0</v>
      </c>
      <c r="M258" s="40"/>
      <c r="N258" s="40">
        <f>N259</f>
        <v>0</v>
      </c>
      <c r="O258" s="40"/>
      <c r="P258" s="68" t="e">
        <f t="shared" si="108"/>
        <v>#DIV/0!</v>
      </c>
    </row>
    <row r="259" spans="1:16" s="2" customFormat="1" ht="25.5" hidden="1" customHeight="1" x14ac:dyDescent="0.2">
      <c r="A259" s="1"/>
      <c r="B259" s="30" t="s">
        <v>17</v>
      </c>
      <c r="C259" s="13">
        <v>650</v>
      </c>
      <c r="D259" s="38" t="s">
        <v>51</v>
      </c>
      <c r="E259" s="38" t="s">
        <v>55</v>
      </c>
      <c r="F259" s="10" t="s">
        <v>324</v>
      </c>
      <c r="G259" s="33">
        <v>240</v>
      </c>
      <c r="H259" s="40">
        <v>0</v>
      </c>
      <c r="I259" s="40"/>
      <c r="J259" s="40"/>
      <c r="K259" s="40"/>
      <c r="L259" s="40">
        <f>H259+J259</f>
        <v>0</v>
      </c>
      <c r="M259" s="40"/>
      <c r="N259" s="40"/>
      <c r="O259" s="40"/>
      <c r="P259" s="68" t="e">
        <f t="shared" si="108"/>
        <v>#DIV/0!</v>
      </c>
    </row>
    <row r="260" spans="1:16" hidden="1" x14ac:dyDescent="0.2">
      <c r="A260" s="1"/>
      <c r="B260" s="17" t="s">
        <v>65</v>
      </c>
      <c r="C260" s="13">
        <v>650</v>
      </c>
      <c r="D260" s="10" t="s">
        <v>51</v>
      </c>
      <c r="E260" s="10" t="s">
        <v>55</v>
      </c>
      <c r="F260" s="10" t="s">
        <v>324</v>
      </c>
      <c r="G260" s="14">
        <v>500</v>
      </c>
      <c r="H260" s="15">
        <f>H261</f>
        <v>1093</v>
      </c>
      <c r="I260" s="15"/>
      <c r="J260" s="15">
        <f t="shared" ref="J260" si="141">J261</f>
        <v>-1093</v>
      </c>
      <c r="K260" s="15"/>
      <c r="L260" s="15">
        <f>L261</f>
        <v>0</v>
      </c>
      <c r="M260" s="15"/>
      <c r="N260" s="15">
        <f>N261</f>
        <v>0</v>
      </c>
      <c r="O260" s="15"/>
      <c r="P260" s="68" t="e">
        <f t="shared" si="108"/>
        <v>#DIV/0!</v>
      </c>
    </row>
    <row r="261" spans="1:16" hidden="1" x14ac:dyDescent="0.2">
      <c r="A261" s="1"/>
      <c r="B261" s="18" t="s">
        <v>66</v>
      </c>
      <c r="C261" s="13">
        <v>650</v>
      </c>
      <c r="D261" s="10" t="s">
        <v>51</v>
      </c>
      <c r="E261" s="10" t="s">
        <v>55</v>
      </c>
      <c r="F261" s="10" t="s">
        <v>324</v>
      </c>
      <c r="G261" s="14">
        <v>540</v>
      </c>
      <c r="H261" s="15">
        <v>1093</v>
      </c>
      <c r="I261" s="15"/>
      <c r="J261" s="15">
        <v>-1093</v>
      </c>
      <c r="K261" s="15"/>
      <c r="L261" s="15">
        <f>H261+J261</f>
        <v>0</v>
      </c>
      <c r="M261" s="15"/>
      <c r="N261" s="15"/>
      <c r="O261" s="15"/>
      <c r="P261" s="68" t="e">
        <f t="shared" si="108"/>
        <v>#DIV/0!</v>
      </c>
    </row>
    <row r="262" spans="1:16" ht="49.5" customHeight="1" x14ac:dyDescent="0.2">
      <c r="A262" s="1"/>
      <c r="B262" s="18" t="s">
        <v>282</v>
      </c>
      <c r="C262" s="13">
        <v>650</v>
      </c>
      <c r="D262" s="10" t="s">
        <v>51</v>
      </c>
      <c r="E262" s="10" t="s">
        <v>55</v>
      </c>
      <c r="F262" s="10" t="s">
        <v>195</v>
      </c>
      <c r="G262" s="14"/>
      <c r="H262" s="15">
        <f>H263+H265</f>
        <v>0</v>
      </c>
      <c r="I262" s="15"/>
      <c r="J262" s="15">
        <f t="shared" ref="J262:L262" si="142">J263+J265</f>
        <v>5998</v>
      </c>
      <c r="K262" s="15"/>
      <c r="L262" s="15">
        <f t="shared" si="142"/>
        <v>5998</v>
      </c>
      <c r="M262" s="15"/>
      <c r="N262" s="15">
        <f t="shared" ref="N262" si="143">N263+N265</f>
        <v>5998</v>
      </c>
      <c r="O262" s="15"/>
      <c r="P262" s="68">
        <f t="shared" si="108"/>
        <v>1</v>
      </c>
    </row>
    <row r="263" spans="1:16" s="2" customFormat="1" ht="25.5" hidden="1" customHeight="1" x14ac:dyDescent="0.2">
      <c r="A263" s="1"/>
      <c r="B263" s="18" t="s">
        <v>103</v>
      </c>
      <c r="C263" s="13">
        <v>650</v>
      </c>
      <c r="D263" s="38" t="s">
        <v>51</v>
      </c>
      <c r="E263" s="38" t="s">
        <v>55</v>
      </c>
      <c r="F263" s="10" t="s">
        <v>195</v>
      </c>
      <c r="G263" s="14">
        <v>200</v>
      </c>
      <c r="H263" s="40">
        <f>H264</f>
        <v>0</v>
      </c>
      <c r="I263" s="40"/>
      <c r="J263" s="40">
        <f t="shared" ref="J263" si="144">J264</f>
        <v>0</v>
      </c>
      <c r="K263" s="40"/>
      <c r="L263" s="40">
        <f>L264</f>
        <v>0</v>
      </c>
      <c r="M263" s="40"/>
      <c r="N263" s="40">
        <f>N264</f>
        <v>0</v>
      </c>
      <c r="O263" s="40"/>
      <c r="P263" s="68" t="e">
        <f t="shared" si="108"/>
        <v>#DIV/0!</v>
      </c>
    </row>
    <row r="264" spans="1:16" s="2" customFormat="1" ht="25.5" hidden="1" customHeight="1" x14ac:dyDescent="0.2">
      <c r="A264" s="1"/>
      <c r="B264" s="30" t="s">
        <v>17</v>
      </c>
      <c r="C264" s="13">
        <v>650</v>
      </c>
      <c r="D264" s="38" t="s">
        <v>51</v>
      </c>
      <c r="E264" s="38" t="s">
        <v>55</v>
      </c>
      <c r="F264" s="10" t="s">
        <v>195</v>
      </c>
      <c r="G264" s="33">
        <v>240</v>
      </c>
      <c r="H264" s="40">
        <v>0</v>
      </c>
      <c r="I264" s="40"/>
      <c r="J264" s="40"/>
      <c r="K264" s="40"/>
      <c r="L264" s="40">
        <f>H264+J264</f>
        <v>0</v>
      </c>
      <c r="M264" s="40"/>
      <c r="N264" s="40"/>
      <c r="O264" s="40"/>
      <c r="P264" s="68" t="e">
        <f t="shared" si="108"/>
        <v>#DIV/0!</v>
      </c>
    </row>
    <row r="265" spans="1:16" x14ac:dyDescent="0.2">
      <c r="A265" s="1"/>
      <c r="B265" s="17" t="s">
        <v>65</v>
      </c>
      <c r="C265" s="13">
        <v>650</v>
      </c>
      <c r="D265" s="10" t="s">
        <v>51</v>
      </c>
      <c r="E265" s="10" t="s">
        <v>55</v>
      </c>
      <c r="F265" s="10" t="s">
        <v>195</v>
      </c>
      <c r="G265" s="14">
        <v>500</v>
      </c>
      <c r="H265" s="15">
        <f>H266</f>
        <v>0</v>
      </c>
      <c r="I265" s="15"/>
      <c r="J265" s="15">
        <f t="shared" ref="J265" si="145">J266</f>
        <v>5998</v>
      </c>
      <c r="K265" s="15"/>
      <c r="L265" s="15">
        <f>L266</f>
        <v>5998</v>
      </c>
      <c r="M265" s="15"/>
      <c r="N265" s="15">
        <f>N266</f>
        <v>5998</v>
      </c>
      <c r="O265" s="15"/>
      <c r="P265" s="68">
        <f t="shared" si="108"/>
        <v>1</v>
      </c>
    </row>
    <row r="266" spans="1:16" x14ac:dyDescent="0.2">
      <c r="A266" s="1"/>
      <c r="B266" s="18" t="s">
        <v>66</v>
      </c>
      <c r="C266" s="13">
        <v>650</v>
      </c>
      <c r="D266" s="10" t="s">
        <v>51</v>
      </c>
      <c r="E266" s="10" t="s">
        <v>55</v>
      </c>
      <c r="F266" s="10" t="s">
        <v>195</v>
      </c>
      <c r="G266" s="14">
        <v>540</v>
      </c>
      <c r="H266" s="15">
        <v>0</v>
      </c>
      <c r="I266" s="15"/>
      <c r="J266" s="15">
        <v>5998</v>
      </c>
      <c r="K266" s="15"/>
      <c r="L266" s="15">
        <f>H266+J266</f>
        <v>5998</v>
      </c>
      <c r="M266" s="15"/>
      <c r="N266" s="15">
        <v>5998</v>
      </c>
      <c r="O266" s="15"/>
      <c r="P266" s="68">
        <f t="shared" ref="P266:P329" si="146">N266/L266</f>
        <v>1</v>
      </c>
    </row>
    <row r="267" spans="1:16" ht="60" x14ac:dyDescent="0.2">
      <c r="A267" s="1"/>
      <c r="B267" s="18" t="s">
        <v>281</v>
      </c>
      <c r="C267" s="13">
        <v>650</v>
      </c>
      <c r="D267" s="10" t="s">
        <v>51</v>
      </c>
      <c r="E267" s="10" t="s">
        <v>55</v>
      </c>
      <c r="F267" s="10" t="s">
        <v>196</v>
      </c>
      <c r="G267" s="14"/>
      <c r="H267" s="15">
        <f>H268+H270</f>
        <v>0</v>
      </c>
      <c r="I267" s="15"/>
      <c r="J267" s="15">
        <f t="shared" ref="J267:L267" si="147">J268+J270</f>
        <v>666.5</v>
      </c>
      <c r="K267" s="15"/>
      <c r="L267" s="15">
        <f t="shared" si="147"/>
        <v>666.5</v>
      </c>
      <c r="M267" s="15"/>
      <c r="N267" s="15">
        <f t="shared" ref="N267" si="148">N268+N270</f>
        <v>666.5</v>
      </c>
      <c r="O267" s="15"/>
      <c r="P267" s="68">
        <f t="shared" si="146"/>
        <v>1</v>
      </c>
    </row>
    <row r="268" spans="1:16" s="2" customFormat="1" ht="25.5" hidden="1" customHeight="1" x14ac:dyDescent="0.2">
      <c r="A268" s="1"/>
      <c r="B268" s="18" t="s">
        <v>103</v>
      </c>
      <c r="C268" s="13">
        <v>650</v>
      </c>
      <c r="D268" s="38" t="s">
        <v>51</v>
      </c>
      <c r="E268" s="38" t="s">
        <v>55</v>
      </c>
      <c r="F268" s="10" t="s">
        <v>196</v>
      </c>
      <c r="G268" s="14">
        <v>200</v>
      </c>
      <c r="H268" s="40">
        <f>H269</f>
        <v>0</v>
      </c>
      <c r="I268" s="40"/>
      <c r="J268" s="40">
        <f t="shared" ref="J268" si="149">J269</f>
        <v>0</v>
      </c>
      <c r="K268" s="40"/>
      <c r="L268" s="40">
        <f>L269</f>
        <v>0</v>
      </c>
      <c r="M268" s="40"/>
      <c r="N268" s="40">
        <f>N269</f>
        <v>0</v>
      </c>
      <c r="O268" s="40"/>
      <c r="P268" s="68" t="e">
        <f t="shared" si="146"/>
        <v>#DIV/0!</v>
      </c>
    </row>
    <row r="269" spans="1:16" s="2" customFormat="1" ht="25.5" hidden="1" customHeight="1" x14ac:dyDescent="0.2">
      <c r="A269" s="1"/>
      <c r="B269" s="30" t="s">
        <v>17</v>
      </c>
      <c r="C269" s="13">
        <v>650</v>
      </c>
      <c r="D269" s="38" t="s">
        <v>51</v>
      </c>
      <c r="E269" s="38" t="s">
        <v>55</v>
      </c>
      <c r="F269" s="10" t="s">
        <v>196</v>
      </c>
      <c r="G269" s="33">
        <v>240</v>
      </c>
      <c r="H269" s="40">
        <v>0</v>
      </c>
      <c r="I269" s="40"/>
      <c r="J269" s="40"/>
      <c r="K269" s="40"/>
      <c r="L269" s="40">
        <f>H269+J269</f>
        <v>0</v>
      </c>
      <c r="M269" s="40"/>
      <c r="N269" s="40"/>
      <c r="O269" s="40"/>
      <c r="P269" s="68" t="e">
        <f t="shared" si="146"/>
        <v>#DIV/0!</v>
      </c>
    </row>
    <row r="270" spans="1:16" x14ac:dyDescent="0.2">
      <c r="A270" s="1"/>
      <c r="B270" s="17" t="s">
        <v>65</v>
      </c>
      <c r="C270" s="13">
        <v>650</v>
      </c>
      <c r="D270" s="10" t="s">
        <v>51</v>
      </c>
      <c r="E270" s="10" t="s">
        <v>55</v>
      </c>
      <c r="F270" s="10" t="s">
        <v>196</v>
      </c>
      <c r="G270" s="14">
        <v>500</v>
      </c>
      <c r="H270" s="15">
        <f>H271</f>
        <v>0</v>
      </c>
      <c r="I270" s="15"/>
      <c r="J270" s="15">
        <f t="shared" ref="J270" si="150">J271</f>
        <v>666.5</v>
      </c>
      <c r="K270" s="15"/>
      <c r="L270" s="15">
        <f>L271</f>
        <v>666.5</v>
      </c>
      <c r="M270" s="15"/>
      <c r="N270" s="15">
        <f>N271</f>
        <v>666.5</v>
      </c>
      <c r="O270" s="15"/>
      <c r="P270" s="68">
        <f t="shared" si="146"/>
        <v>1</v>
      </c>
    </row>
    <row r="271" spans="1:16" x14ac:dyDescent="0.2">
      <c r="A271" s="1"/>
      <c r="B271" s="18" t="s">
        <v>66</v>
      </c>
      <c r="C271" s="13">
        <v>650</v>
      </c>
      <c r="D271" s="10" t="s">
        <v>51</v>
      </c>
      <c r="E271" s="10" t="s">
        <v>55</v>
      </c>
      <c r="F271" s="10" t="s">
        <v>196</v>
      </c>
      <c r="G271" s="14">
        <v>540</v>
      </c>
      <c r="H271" s="15">
        <v>0</v>
      </c>
      <c r="I271" s="15"/>
      <c r="J271" s="15">
        <v>666.5</v>
      </c>
      <c r="K271" s="15"/>
      <c r="L271" s="15">
        <f>H271+J271</f>
        <v>666.5</v>
      </c>
      <c r="M271" s="15"/>
      <c r="N271" s="15">
        <v>666.5</v>
      </c>
      <c r="O271" s="15"/>
      <c r="P271" s="68">
        <f t="shared" si="146"/>
        <v>1</v>
      </c>
    </row>
    <row r="272" spans="1:16" s="2" customFormat="1" ht="46.5" hidden="1" customHeight="1" x14ac:dyDescent="0.2">
      <c r="A272" s="1"/>
      <c r="B272" s="46" t="s">
        <v>249</v>
      </c>
      <c r="C272" s="13">
        <v>650</v>
      </c>
      <c r="D272" s="38" t="s">
        <v>51</v>
      </c>
      <c r="E272" s="38" t="s">
        <v>55</v>
      </c>
      <c r="F272" s="38" t="s">
        <v>250</v>
      </c>
      <c r="G272" s="39"/>
      <c r="H272" s="40">
        <f>H273</f>
        <v>0</v>
      </c>
      <c r="I272" s="40"/>
      <c r="J272" s="40">
        <f t="shared" ref="J272:J273" si="151">J273</f>
        <v>0</v>
      </c>
      <c r="K272" s="40"/>
      <c r="L272" s="40">
        <f>L273</f>
        <v>0</v>
      </c>
      <c r="M272" s="40"/>
      <c r="N272" s="40">
        <f>N273</f>
        <v>0</v>
      </c>
      <c r="O272" s="40"/>
      <c r="P272" s="68" t="e">
        <f t="shared" si="146"/>
        <v>#DIV/0!</v>
      </c>
    </row>
    <row r="273" spans="1:16" s="2" customFormat="1" ht="25.5" hidden="1" customHeight="1" x14ac:dyDescent="0.2">
      <c r="A273" s="1"/>
      <c r="B273" s="18" t="s">
        <v>103</v>
      </c>
      <c r="C273" s="13">
        <v>650</v>
      </c>
      <c r="D273" s="38" t="s">
        <v>51</v>
      </c>
      <c r="E273" s="38" t="s">
        <v>55</v>
      </c>
      <c r="F273" s="38" t="s">
        <v>250</v>
      </c>
      <c r="G273" s="14">
        <v>200</v>
      </c>
      <c r="H273" s="40">
        <f>H274</f>
        <v>0</v>
      </c>
      <c r="I273" s="40"/>
      <c r="J273" s="40">
        <f t="shared" si="151"/>
        <v>0</v>
      </c>
      <c r="K273" s="40"/>
      <c r="L273" s="40">
        <f>L274</f>
        <v>0</v>
      </c>
      <c r="M273" s="40"/>
      <c r="N273" s="40">
        <f>N274</f>
        <v>0</v>
      </c>
      <c r="O273" s="40"/>
      <c r="P273" s="68" t="e">
        <f t="shared" si="146"/>
        <v>#DIV/0!</v>
      </c>
    </row>
    <row r="274" spans="1:16" s="2" customFormat="1" ht="25.5" hidden="1" customHeight="1" x14ac:dyDescent="0.2">
      <c r="A274" s="1"/>
      <c r="B274" s="30" t="s">
        <v>17</v>
      </c>
      <c r="C274" s="13">
        <v>650</v>
      </c>
      <c r="D274" s="38" t="s">
        <v>51</v>
      </c>
      <c r="E274" s="38" t="s">
        <v>55</v>
      </c>
      <c r="F274" s="38" t="s">
        <v>250</v>
      </c>
      <c r="G274" s="33">
        <v>240</v>
      </c>
      <c r="H274" s="40"/>
      <c r="I274" s="40"/>
      <c r="J274" s="40"/>
      <c r="K274" s="40"/>
      <c r="L274" s="40"/>
      <c r="M274" s="40"/>
      <c r="N274" s="40"/>
      <c r="O274" s="40"/>
      <c r="P274" s="68" t="e">
        <f t="shared" si="146"/>
        <v>#DIV/0!</v>
      </c>
    </row>
    <row r="275" spans="1:16" s="2" customFormat="1" ht="25.5" customHeight="1" x14ac:dyDescent="0.2">
      <c r="A275" s="1"/>
      <c r="B275" s="18" t="s">
        <v>282</v>
      </c>
      <c r="C275" s="13">
        <v>650</v>
      </c>
      <c r="D275" s="38" t="s">
        <v>51</v>
      </c>
      <c r="E275" s="38" t="s">
        <v>55</v>
      </c>
      <c r="F275" s="10" t="s">
        <v>240</v>
      </c>
      <c r="G275" s="33"/>
      <c r="H275" s="40">
        <f>H276+H278</f>
        <v>837.2</v>
      </c>
      <c r="I275" s="40"/>
      <c r="J275" s="40">
        <f t="shared" ref="J275:L275" si="152">J276+J278</f>
        <v>-49.8</v>
      </c>
      <c r="K275" s="40"/>
      <c r="L275" s="40">
        <f t="shared" si="152"/>
        <v>787.40000000000009</v>
      </c>
      <c r="M275" s="40"/>
      <c r="N275" s="40">
        <f t="shared" ref="N275" si="153">N276+N278</f>
        <v>787.4</v>
      </c>
      <c r="O275" s="40"/>
      <c r="P275" s="68">
        <f t="shared" si="146"/>
        <v>0.99999999999999989</v>
      </c>
    </row>
    <row r="276" spans="1:16" s="2" customFormat="1" ht="25.5" hidden="1" customHeight="1" x14ac:dyDescent="0.2">
      <c r="A276" s="1"/>
      <c r="B276" s="18" t="s">
        <v>103</v>
      </c>
      <c r="C276" s="13">
        <v>650</v>
      </c>
      <c r="D276" s="10" t="s">
        <v>51</v>
      </c>
      <c r="E276" s="10" t="s">
        <v>55</v>
      </c>
      <c r="F276" s="10" t="s">
        <v>240</v>
      </c>
      <c r="G276" s="14">
        <v>200</v>
      </c>
      <c r="H276" s="40">
        <f>H277</f>
        <v>0</v>
      </c>
      <c r="I276" s="40"/>
      <c r="J276" s="40">
        <f t="shared" ref="J276" si="154">J277</f>
        <v>0</v>
      </c>
      <c r="K276" s="40"/>
      <c r="L276" s="40">
        <f>L277</f>
        <v>0</v>
      </c>
      <c r="M276" s="40"/>
      <c r="N276" s="40">
        <f>N277</f>
        <v>0</v>
      </c>
      <c r="O276" s="40"/>
      <c r="P276" s="68" t="e">
        <f t="shared" si="146"/>
        <v>#DIV/0!</v>
      </c>
    </row>
    <row r="277" spans="1:16" s="2" customFormat="1" ht="25.5" hidden="1" customHeight="1" x14ac:dyDescent="0.2">
      <c r="A277" s="1"/>
      <c r="B277" s="18" t="s">
        <v>17</v>
      </c>
      <c r="C277" s="13">
        <v>650</v>
      </c>
      <c r="D277" s="10" t="s">
        <v>51</v>
      </c>
      <c r="E277" s="10" t="s">
        <v>55</v>
      </c>
      <c r="F277" s="10" t="s">
        <v>240</v>
      </c>
      <c r="G277" s="14">
        <v>240</v>
      </c>
      <c r="H277" s="15">
        <v>0</v>
      </c>
      <c r="I277" s="15"/>
      <c r="J277" s="15"/>
      <c r="K277" s="15"/>
      <c r="L277" s="15">
        <f>H277+J277</f>
        <v>0</v>
      </c>
      <c r="M277" s="15"/>
      <c r="N277" s="15"/>
      <c r="O277" s="15"/>
      <c r="P277" s="68" t="e">
        <f t="shared" si="146"/>
        <v>#DIV/0!</v>
      </c>
    </row>
    <row r="278" spans="1:16" x14ac:dyDescent="0.2">
      <c r="A278" s="1"/>
      <c r="B278" s="17" t="s">
        <v>65</v>
      </c>
      <c r="C278" s="13">
        <v>650</v>
      </c>
      <c r="D278" s="10" t="s">
        <v>51</v>
      </c>
      <c r="E278" s="10" t="s">
        <v>55</v>
      </c>
      <c r="F278" s="10" t="s">
        <v>240</v>
      </c>
      <c r="G278" s="14">
        <v>500</v>
      </c>
      <c r="H278" s="15">
        <f>H279</f>
        <v>837.2</v>
      </c>
      <c r="I278" s="15"/>
      <c r="J278" s="15">
        <f t="shared" ref="J278" si="155">J279</f>
        <v>-49.8</v>
      </c>
      <c r="K278" s="15"/>
      <c r="L278" s="15">
        <f>L279</f>
        <v>787.40000000000009</v>
      </c>
      <c r="M278" s="15"/>
      <c r="N278" s="15">
        <f>N279</f>
        <v>787.4</v>
      </c>
      <c r="O278" s="15"/>
      <c r="P278" s="68">
        <f t="shared" si="146"/>
        <v>0.99999999999999989</v>
      </c>
    </row>
    <row r="279" spans="1:16" x14ac:dyDescent="0.2">
      <c r="A279" s="1"/>
      <c r="B279" s="18" t="s">
        <v>66</v>
      </c>
      <c r="C279" s="13">
        <v>650</v>
      </c>
      <c r="D279" s="10" t="s">
        <v>51</v>
      </c>
      <c r="E279" s="10" t="s">
        <v>55</v>
      </c>
      <c r="F279" s="10" t="s">
        <v>240</v>
      </c>
      <c r="G279" s="14">
        <v>540</v>
      </c>
      <c r="H279" s="15">
        <v>837.2</v>
      </c>
      <c r="I279" s="15"/>
      <c r="J279" s="15">
        <v>-49.8</v>
      </c>
      <c r="K279" s="15"/>
      <c r="L279" s="15">
        <f>H279+J279</f>
        <v>787.40000000000009</v>
      </c>
      <c r="M279" s="15"/>
      <c r="N279" s="15">
        <v>787.4</v>
      </c>
      <c r="O279" s="15"/>
      <c r="P279" s="68">
        <f t="shared" si="146"/>
        <v>0.99999999999999989</v>
      </c>
    </row>
    <row r="280" spans="1:16" s="2" customFormat="1" ht="24" x14ac:dyDescent="0.2">
      <c r="A280" s="1"/>
      <c r="B280" s="18" t="s">
        <v>79</v>
      </c>
      <c r="C280" s="13">
        <v>650</v>
      </c>
      <c r="D280" s="38" t="s">
        <v>51</v>
      </c>
      <c r="E280" s="38" t="s">
        <v>55</v>
      </c>
      <c r="F280" s="38" t="s">
        <v>197</v>
      </c>
      <c r="G280" s="14"/>
      <c r="H280" s="40">
        <f>H281+H283</f>
        <v>7100</v>
      </c>
      <c r="I280" s="40"/>
      <c r="J280" s="40">
        <f t="shared" ref="J280" si="156">J281+J283</f>
        <v>6517.4</v>
      </c>
      <c r="K280" s="40"/>
      <c r="L280" s="40">
        <f>L281+L283</f>
        <v>13617.4</v>
      </c>
      <c r="M280" s="40"/>
      <c r="N280" s="40">
        <f>N281+N283</f>
        <v>13617.4</v>
      </c>
      <c r="O280" s="40"/>
      <c r="P280" s="68">
        <f t="shared" si="146"/>
        <v>1</v>
      </c>
    </row>
    <row r="281" spans="1:16" s="2" customFormat="1" ht="24" x14ac:dyDescent="0.2">
      <c r="A281" s="1"/>
      <c r="B281" s="18" t="s">
        <v>103</v>
      </c>
      <c r="C281" s="13">
        <v>650</v>
      </c>
      <c r="D281" s="10" t="s">
        <v>51</v>
      </c>
      <c r="E281" s="10" t="s">
        <v>55</v>
      </c>
      <c r="F281" s="10" t="s">
        <v>197</v>
      </c>
      <c r="G281" s="14">
        <v>200</v>
      </c>
      <c r="H281" s="15">
        <f>H282</f>
        <v>6300</v>
      </c>
      <c r="I281" s="15"/>
      <c r="J281" s="15">
        <f t="shared" ref="J281" si="157">J282</f>
        <v>-682.6</v>
      </c>
      <c r="K281" s="15"/>
      <c r="L281" s="15">
        <f>L282</f>
        <v>5617.4</v>
      </c>
      <c r="M281" s="15"/>
      <c r="N281" s="15">
        <f>N282</f>
        <v>5617.4</v>
      </c>
      <c r="O281" s="15"/>
      <c r="P281" s="68">
        <f t="shared" si="146"/>
        <v>1</v>
      </c>
    </row>
    <row r="282" spans="1:16" s="2" customFormat="1" ht="24" x14ac:dyDescent="0.2">
      <c r="A282" s="1"/>
      <c r="B282" s="30" t="s">
        <v>17</v>
      </c>
      <c r="C282" s="13">
        <v>650</v>
      </c>
      <c r="D282" s="32" t="s">
        <v>51</v>
      </c>
      <c r="E282" s="32" t="s">
        <v>55</v>
      </c>
      <c r="F282" s="32" t="s">
        <v>197</v>
      </c>
      <c r="G282" s="33">
        <v>240</v>
      </c>
      <c r="H282" s="34">
        <v>6300</v>
      </c>
      <c r="I282" s="34"/>
      <c r="J282" s="34">
        <v>-682.6</v>
      </c>
      <c r="K282" s="34"/>
      <c r="L282" s="34">
        <f>H282+J282</f>
        <v>5617.4</v>
      </c>
      <c r="M282" s="34"/>
      <c r="N282" s="34">
        <v>5617.4</v>
      </c>
      <c r="O282" s="34"/>
      <c r="P282" s="68">
        <f t="shared" si="146"/>
        <v>1</v>
      </c>
    </row>
    <row r="283" spans="1:16" x14ac:dyDescent="0.2">
      <c r="A283" s="1"/>
      <c r="B283" s="18" t="s">
        <v>19</v>
      </c>
      <c r="C283" s="13">
        <v>650</v>
      </c>
      <c r="D283" s="10" t="s">
        <v>51</v>
      </c>
      <c r="E283" s="10" t="s">
        <v>55</v>
      </c>
      <c r="F283" s="10" t="s">
        <v>197</v>
      </c>
      <c r="G283" s="14">
        <v>800</v>
      </c>
      <c r="H283" s="15">
        <f>H284</f>
        <v>800</v>
      </c>
      <c r="I283" s="15"/>
      <c r="J283" s="15">
        <f t="shared" ref="J283" si="158">J284</f>
        <v>7200</v>
      </c>
      <c r="K283" s="15"/>
      <c r="L283" s="15">
        <f>L284</f>
        <v>8000</v>
      </c>
      <c r="M283" s="15"/>
      <c r="N283" s="15">
        <f>N284</f>
        <v>8000</v>
      </c>
      <c r="O283" s="15"/>
      <c r="P283" s="68">
        <f t="shared" si="146"/>
        <v>1</v>
      </c>
    </row>
    <row r="284" spans="1:16" ht="36" x14ac:dyDescent="0.2">
      <c r="A284" s="1"/>
      <c r="B284" s="18" t="s">
        <v>104</v>
      </c>
      <c r="C284" s="13">
        <v>650</v>
      </c>
      <c r="D284" s="10" t="s">
        <v>51</v>
      </c>
      <c r="E284" s="10" t="s">
        <v>55</v>
      </c>
      <c r="F284" s="10" t="s">
        <v>197</v>
      </c>
      <c r="G284" s="14">
        <v>810</v>
      </c>
      <c r="H284" s="15">
        <v>800</v>
      </c>
      <c r="I284" s="15"/>
      <c r="J284" s="15">
        <v>7200</v>
      </c>
      <c r="K284" s="15"/>
      <c r="L284" s="15">
        <f>H284+J284</f>
        <v>8000</v>
      </c>
      <c r="M284" s="15"/>
      <c r="N284" s="15">
        <v>8000</v>
      </c>
      <c r="O284" s="15"/>
      <c r="P284" s="68">
        <f t="shared" si="146"/>
        <v>1</v>
      </c>
    </row>
    <row r="285" spans="1:16" x14ac:dyDescent="0.2">
      <c r="A285" s="1"/>
      <c r="B285" s="20" t="s">
        <v>56</v>
      </c>
      <c r="C285" s="13">
        <v>650</v>
      </c>
      <c r="D285" s="10" t="s">
        <v>51</v>
      </c>
      <c r="E285" s="10" t="s">
        <v>57</v>
      </c>
      <c r="F285" s="21"/>
      <c r="G285" s="14"/>
      <c r="H285" s="15">
        <f>H286+H314</f>
        <v>34896.100000000006</v>
      </c>
      <c r="I285" s="15"/>
      <c r="J285" s="15">
        <f t="shared" ref="J285" si="159">J286+J314</f>
        <v>3086.2</v>
      </c>
      <c r="K285" s="15"/>
      <c r="L285" s="15">
        <f>L286+L314</f>
        <v>37982.300000000003</v>
      </c>
      <c r="M285" s="15"/>
      <c r="N285" s="15">
        <f>N286+N314</f>
        <v>37566.800000000003</v>
      </c>
      <c r="O285" s="15"/>
      <c r="P285" s="68">
        <f t="shared" si="146"/>
        <v>0.98906069406012798</v>
      </c>
    </row>
    <row r="286" spans="1:16" ht="24" x14ac:dyDescent="0.2">
      <c r="A286" s="53" t="s">
        <v>8</v>
      </c>
      <c r="B286" s="25" t="s">
        <v>124</v>
      </c>
      <c r="C286" s="13">
        <v>650</v>
      </c>
      <c r="D286" s="10" t="s">
        <v>51</v>
      </c>
      <c r="E286" s="10" t="s">
        <v>57</v>
      </c>
      <c r="F286" s="10" t="s">
        <v>198</v>
      </c>
      <c r="G286" s="14"/>
      <c r="H286" s="15">
        <f>H287+H291+H300+H304</f>
        <v>15867.7</v>
      </c>
      <c r="I286" s="15"/>
      <c r="J286" s="15">
        <f t="shared" ref="J286:L286" si="160">J287+J291+J300+J304</f>
        <v>1241.9000000000001</v>
      </c>
      <c r="K286" s="15"/>
      <c r="L286" s="15">
        <f t="shared" si="160"/>
        <v>17109.600000000002</v>
      </c>
      <c r="M286" s="15"/>
      <c r="N286" s="15">
        <f t="shared" ref="N286" si="161">N287+N291+N300+N304</f>
        <v>16694.100000000002</v>
      </c>
      <c r="O286" s="15"/>
      <c r="P286" s="68">
        <f t="shared" si="146"/>
        <v>0.97571538785243372</v>
      </c>
    </row>
    <row r="287" spans="1:16" ht="24" x14ac:dyDescent="0.2">
      <c r="A287" s="53"/>
      <c r="B287" s="17" t="s">
        <v>94</v>
      </c>
      <c r="C287" s="13">
        <v>650</v>
      </c>
      <c r="D287" s="10" t="s">
        <v>51</v>
      </c>
      <c r="E287" s="10" t="s">
        <v>57</v>
      </c>
      <c r="F287" s="10" t="s">
        <v>199</v>
      </c>
      <c r="G287" s="14"/>
      <c r="H287" s="15">
        <f>H288</f>
        <v>153.9</v>
      </c>
      <c r="I287" s="15"/>
      <c r="J287" s="15">
        <f t="shared" ref="J287:J288" si="162">J288</f>
        <v>-0.1</v>
      </c>
      <c r="K287" s="15"/>
      <c r="L287" s="15">
        <f>L288</f>
        <v>153.80000000000001</v>
      </c>
      <c r="M287" s="15"/>
      <c r="N287" s="15">
        <f>N288</f>
        <v>153.80000000000001</v>
      </c>
      <c r="O287" s="15"/>
      <c r="P287" s="68">
        <f t="shared" si="146"/>
        <v>1</v>
      </c>
    </row>
    <row r="288" spans="1:16" ht="24" x14ac:dyDescent="0.2">
      <c r="A288" s="1"/>
      <c r="B288" s="17" t="s">
        <v>79</v>
      </c>
      <c r="C288" s="13">
        <v>650</v>
      </c>
      <c r="D288" s="10" t="s">
        <v>51</v>
      </c>
      <c r="E288" s="10" t="s">
        <v>57</v>
      </c>
      <c r="F288" s="10" t="s">
        <v>200</v>
      </c>
      <c r="G288" s="14"/>
      <c r="H288" s="15">
        <f>H289</f>
        <v>153.9</v>
      </c>
      <c r="I288" s="15"/>
      <c r="J288" s="15">
        <f t="shared" si="162"/>
        <v>-0.1</v>
      </c>
      <c r="K288" s="15"/>
      <c r="L288" s="15">
        <f>L289</f>
        <v>153.80000000000001</v>
      </c>
      <c r="M288" s="15"/>
      <c r="N288" s="15">
        <f>N289</f>
        <v>153.80000000000001</v>
      </c>
      <c r="O288" s="15"/>
      <c r="P288" s="68">
        <f t="shared" si="146"/>
        <v>1</v>
      </c>
    </row>
    <row r="289" spans="1:16" ht="24" x14ac:dyDescent="0.2">
      <c r="A289" s="1"/>
      <c r="B289" s="18" t="s">
        <v>103</v>
      </c>
      <c r="C289" s="13">
        <v>650</v>
      </c>
      <c r="D289" s="10" t="s">
        <v>51</v>
      </c>
      <c r="E289" s="10" t="s">
        <v>57</v>
      </c>
      <c r="F289" s="10" t="s">
        <v>200</v>
      </c>
      <c r="G289" s="14">
        <v>200</v>
      </c>
      <c r="H289" s="15">
        <f t="shared" ref="H289:N289" si="163">H290</f>
        <v>153.9</v>
      </c>
      <c r="I289" s="15"/>
      <c r="J289" s="15">
        <f t="shared" si="163"/>
        <v>-0.1</v>
      </c>
      <c r="K289" s="15"/>
      <c r="L289" s="15">
        <f t="shared" si="163"/>
        <v>153.80000000000001</v>
      </c>
      <c r="M289" s="15"/>
      <c r="N289" s="15">
        <f t="shared" si="163"/>
        <v>153.80000000000001</v>
      </c>
      <c r="O289" s="15"/>
      <c r="P289" s="68">
        <f t="shared" si="146"/>
        <v>1</v>
      </c>
    </row>
    <row r="290" spans="1:16" ht="24" x14ac:dyDescent="0.2">
      <c r="A290" s="50"/>
      <c r="B290" s="18" t="s">
        <v>17</v>
      </c>
      <c r="C290" s="13">
        <v>650</v>
      </c>
      <c r="D290" s="10" t="s">
        <v>51</v>
      </c>
      <c r="E290" s="10" t="s">
        <v>57</v>
      </c>
      <c r="F290" s="10" t="s">
        <v>200</v>
      </c>
      <c r="G290" s="14">
        <v>240</v>
      </c>
      <c r="H290" s="15">
        <f>153.8+0.1</f>
        <v>153.9</v>
      </c>
      <c r="I290" s="15"/>
      <c r="J290" s="15">
        <v>-0.1</v>
      </c>
      <c r="K290" s="15"/>
      <c r="L290" s="15">
        <f>H290+J290</f>
        <v>153.80000000000001</v>
      </c>
      <c r="M290" s="15"/>
      <c r="N290" s="15">
        <v>153.80000000000001</v>
      </c>
      <c r="O290" s="15"/>
      <c r="P290" s="68">
        <f t="shared" si="146"/>
        <v>1</v>
      </c>
    </row>
    <row r="291" spans="1:16" s="2" customFormat="1" ht="24" x14ac:dyDescent="0.2">
      <c r="A291" s="3"/>
      <c r="B291" s="49" t="s">
        <v>244</v>
      </c>
      <c r="C291" s="13">
        <v>650</v>
      </c>
      <c r="D291" s="38" t="s">
        <v>51</v>
      </c>
      <c r="E291" s="38" t="s">
        <v>57</v>
      </c>
      <c r="F291" s="38" t="s">
        <v>201</v>
      </c>
      <c r="G291" s="39"/>
      <c r="H291" s="40">
        <f>H292+H295</f>
        <v>27.1</v>
      </c>
      <c r="I291" s="40"/>
      <c r="J291" s="40">
        <f t="shared" ref="J291" si="164">J292+J295</f>
        <v>-12.2</v>
      </c>
      <c r="K291" s="40"/>
      <c r="L291" s="40">
        <f>L292+L295</f>
        <v>14.900000000000002</v>
      </c>
      <c r="M291" s="40"/>
      <c r="N291" s="40">
        <f>N292+N295</f>
        <v>14.9</v>
      </c>
      <c r="O291" s="40"/>
      <c r="P291" s="68">
        <f t="shared" si="146"/>
        <v>0.99999999999999989</v>
      </c>
    </row>
    <row r="292" spans="1:16" s="2" customFormat="1" ht="21.75" hidden="1" customHeight="1" x14ac:dyDescent="0.2">
      <c r="A292" s="3"/>
      <c r="B292" s="49" t="s">
        <v>243</v>
      </c>
      <c r="C292" s="13">
        <v>650</v>
      </c>
      <c r="D292" s="38" t="s">
        <v>51</v>
      </c>
      <c r="E292" s="38" t="s">
        <v>57</v>
      </c>
      <c r="F292" s="38" t="s">
        <v>245</v>
      </c>
      <c r="G292" s="39"/>
      <c r="H292" s="40">
        <f>H293</f>
        <v>0</v>
      </c>
      <c r="I292" s="40"/>
      <c r="J292" s="40">
        <f t="shared" ref="J292:J293" si="165">J293</f>
        <v>0</v>
      </c>
      <c r="K292" s="40"/>
      <c r="L292" s="40">
        <f>L293</f>
        <v>0</v>
      </c>
      <c r="M292" s="40"/>
      <c r="N292" s="40">
        <f>N293</f>
        <v>0</v>
      </c>
      <c r="O292" s="40"/>
      <c r="P292" s="68" t="e">
        <f t="shared" si="146"/>
        <v>#DIV/0!</v>
      </c>
    </row>
    <row r="293" spans="1:16" s="2" customFormat="1" ht="24" hidden="1" x14ac:dyDescent="0.2">
      <c r="A293" s="3"/>
      <c r="B293" s="18" t="s">
        <v>103</v>
      </c>
      <c r="C293" s="13">
        <v>650</v>
      </c>
      <c r="D293" s="38" t="s">
        <v>51</v>
      </c>
      <c r="E293" s="38" t="s">
        <v>57</v>
      </c>
      <c r="F293" s="38" t="s">
        <v>245</v>
      </c>
      <c r="G293" s="39">
        <v>200</v>
      </c>
      <c r="H293" s="40">
        <f>H294</f>
        <v>0</v>
      </c>
      <c r="I293" s="40"/>
      <c r="J293" s="40">
        <f t="shared" si="165"/>
        <v>0</v>
      </c>
      <c r="K293" s="40"/>
      <c r="L293" s="40">
        <f>L294</f>
        <v>0</v>
      </c>
      <c r="M293" s="40"/>
      <c r="N293" s="40">
        <f>N294</f>
        <v>0</v>
      </c>
      <c r="O293" s="40"/>
      <c r="P293" s="68" t="e">
        <f t="shared" si="146"/>
        <v>#DIV/0!</v>
      </c>
    </row>
    <row r="294" spans="1:16" s="2" customFormat="1" ht="24" hidden="1" x14ac:dyDescent="0.2">
      <c r="A294" s="3"/>
      <c r="B294" s="30" t="s">
        <v>17</v>
      </c>
      <c r="C294" s="13">
        <v>650</v>
      </c>
      <c r="D294" s="38" t="s">
        <v>51</v>
      </c>
      <c r="E294" s="38" t="s">
        <v>57</v>
      </c>
      <c r="F294" s="38" t="s">
        <v>245</v>
      </c>
      <c r="G294" s="39">
        <v>240</v>
      </c>
      <c r="H294" s="40"/>
      <c r="I294" s="40"/>
      <c r="J294" s="40"/>
      <c r="K294" s="40"/>
      <c r="L294" s="40"/>
      <c r="M294" s="40"/>
      <c r="N294" s="40"/>
      <c r="O294" s="40"/>
      <c r="P294" s="68" t="e">
        <f t="shared" si="146"/>
        <v>#DIV/0!</v>
      </c>
    </row>
    <row r="295" spans="1:16" s="2" customFormat="1" ht="24" x14ac:dyDescent="0.2">
      <c r="A295" s="3"/>
      <c r="B295" s="17" t="s">
        <v>79</v>
      </c>
      <c r="C295" s="13">
        <v>650</v>
      </c>
      <c r="D295" s="10" t="s">
        <v>51</v>
      </c>
      <c r="E295" s="10" t="s">
        <v>57</v>
      </c>
      <c r="F295" s="10" t="s">
        <v>202</v>
      </c>
      <c r="G295" s="14"/>
      <c r="H295" s="15">
        <f>H296+H298</f>
        <v>27.1</v>
      </c>
      <c r="I295" s="15"/>
      <c r="J295" s="15">
        <f t="shared" ref="J295" si="166">J296+J298</f>
        <v>-12.2</v>
      </c>
      <c r="K295" s="15"/>
      <c r="L295" s="15">
        <f>L296+L298</f>
        <v>14.900000000000002</v>
      </c>
      <c r="M295" s="15"/>
      <c r="N295" s="15">
        <f>N296+N298</f>
        <v>14.9</v>
      </c>
      <c r="O295" s="15"/>
      <c r="P295" s="68">
        <f t="shared" si="146"/>
        <v>0.99999999999999989</v>
      </c>
    </row>
    <row r="296" spans="1:16" s="2" customFormat="1" ht="24" x14ac:dyDescent="0.2">
      <c r="A296" s="3"/>
      <c r="B296" s="18" t="s">
        <v>103</v>
      </c>
      <c r="C296" s="13">
        <v>650</v>
      </c>
      <c r="D296" s="10" t="s">
        <v>51</v>
      </c>
      <c r="E296" s="10" t="s">
        <v>57</v>
      </c>
      <c r="F296" s="10" t="s">
        <v>202</v>
      </c>
      <c r="G296" s="14">
        <v>200</v>
      </c>
      <c r="H296" s="15">
        <f>H297</f>
        <v>27.1</v>
      </c>
      <c r="I296" s="15"/>
      <c r="J296" s="15">
        <f t="shared" ref="J296" si="167">J297</f>
        <v>-12.2</v>
      </c>
      <c r="K296" s="15"/>
      <c r="L296" s="15">
        <f>L297</f>
        <v>14.900000000000002</v>
      </c>
      <c r="M296" s="15"/>
      <c r="N296" s="15">
        <f>N297</f>
        <v>14.9</v>
      </c>
      <c r="O296" s="15"/>
      <c r="P296" s="68">
        <f t="shared" si="146"/>
        <v>0.99999999999999989</v>
      </c>
    </row>
    <row r="297" spans="1:16" s="2" customFormat="1" ht="24" x14ac:dyDescent="0.2">
      <c r="A297" s="3"/>
      <c r="B297" s="30" t="s">
        <v>17</v>
      </c>
      <c r="C297" s="13">
        <v>650</v>
      </c>
      <c r="D297" s="32" t="s">
        <v>51</v>
      </c>
      <c r="E297" s="32" t="s">
        <v>57</v>
      </c>
      <c r="F297" s="32" t="s">
        <v>202</v>
      </c>
      <c r="G297" s="33">
        <v>240</v>
      </c>
      <c r="H297" s="34">
        <v>27.1</v>
      </c>
      <c r="I297" s="34"/>
      <c r="J297" s="34">
        <v>-12.2</v>
      </c>
      <c r="K297" s="34"/>
      <c r="L297" s="34">
        <f>H297+J297-0.1*0</f>
        <v>14.900000000000002</v>
      </c>
      <c r="M297" s="34"/>
      <c r="N297" s="34">
        <f>14.9-0.1*0</f>
        <v>14.9</v>
      </c>
      <c r="O297" s="34"/>
      <c r="P297" s="68">
        <f t="shared" si="146"/>
        <v>0.99999999999999989</v>
      </c>
    </row>
    <row r="298" spans="1:16" s="2" customFormat="1" hidden="1" x14ac:dyDescent="0.2">
      <c r="A298" s="3"/>
      <c r="B298" s="30" t="s">
        <v>19</v>
      </c>
      <c r="C298" s="13">
        <v>650</v>
      </c>
      <c r="D298" s="32" t="s">
        <v>51</v>
      </c>
      <c r="E298" s="32" t="s">
        <v>57</v>
      </c>
      <c r="F298" s="32" t="s">
        <v>202</v>
      </c>
      <c r="G298" s="33">
        <v>800</v>
      </c>
      <c r="H298" s="34">
        <f>H299</f>
        <v>0</v>
      </c>
      <c r="I298" s="34"/>
      <c r="J298" s="34">
        <f t="shared" ref="J298" si="168">J299</f>
        <v>0</v>
      </c>
      <c r="K298" s="34"/>
      <c r="L298" s="34">
        <f>L299</f>
        <v>0</v>
      </c>
      <c r="M298" s="34"/>
      <c r="N298" s="34">
        <f>N299</f>
        <v>0</v>
      </c>
      <c r="O298" s="34"/>
      <c r="P298" s="68" t="e">
        <f t="shared" si="146"/>
        <v>#DIV/0!</v>
      </c>
    </row>
    <row r="299" spans="1:16" s="2" customFormat="1" ht="36" hidden="1" x14ac:dyDescent="0.2">
      <c r="A299" s="3"/>
      <c r="B299" s="30" t="s">
        <v>104</v>
      </c>
      <c r="C299" s="13">
        <v>650</v>
      </c>
      <c r="D299" s="32" t="s">
        <v>51</v>
      </c>
      <c r="E299" s="32" t="s">
        <v>57</v>
      </c>
      <c r="F299" s="32" t="s">
        <v>202</v>
      </c>
      <c r="G299" s="33">
        <v>810</v>
      </c>
      <c r="H299" s="34">
        <v>0</v>
      </c>
      <c r="I299" s="34"/>
      <c r="J299" s="34"/>
      <c r="K299" s="34"/>
      <c r="L299" s="34">
        <v>0</v>
      </c>
      <c r="M299" s="34"/>
      <c r="N299" s="34"/>
      <c r="O299" s="34"/>
      <c r="P299" s="68" t="e">
        <f t="shared" si="146"/>
        <v>#DIV/0!</v>
      </c>
    </row>
    <row r="300" spans="1:16" ht="24" x14ac:dyDescent="0.2">
      <c r="B300" s="17" t="s">
        <v>95</v>
      </c>
      <c r="C300" s="13">
        <v>650</v>
      </c>
      <c r="D300" s="10" t="s">
        <v>51</v>
      </c>
      <c r="E300" s="10" t="s">
        <v>57</v>
      </c>
      <c r="F300" s="22" t="s">
        <v>203</v>
      </c>
      <c r="G300" s="14"/>
      <c r="H300" s="15">
        <f>H301</f>
        <v>5370</v>
      </c>
      <c r="I300" s="15"/>
      <c r="J300" s="15">
        <f t="shared" ref="J300:J312" si="169">J301</f>
        <v>-323</v>
      </c>
      <c r="K300" s="15"/>
      <c r="L300" s="15">
        <f>L301</f>
        <v>5047</v>
      </c>
      <c r="M300" s="15"/>
      <c r="N300" s="15">
        <f>N301</f>
        <v>4631.5</v>
      </c>
      <c r="O300" s="15"/>
      <c r="P300" s="68">
        <f t="shared" si="146"/>
        <v>0.91767386566276998</v>
      </c>
    </row>
    <row r="301" spans="1:16" ht="24" x14ac:dyDescent="0.2">
      <c r="B301" s="17" t="s">
        <v>79</v>
      </c>
      <c r="C301" s="13">
        <v>650</v>
      </c>
      <c r="D301" s="10" t="s">
        <v>51</v>
      </c>
      <c r="E301" s="10" t="s">
        <v>57</v>
      </c>
      <c r="F301" s="22" t="s">
        <v>204</v>
      </c>
      <c r="G301" s="14"/>
      <c r="H301" s="15">
        <f>H302</f>
        <v>5370</v>
      </c>
      <c r="I301" s="15"/>
      <c r="J301" s="15">
        <f t="shared" si="169"/>
        <v>-323</v>
      </c>
      <c r="K301" s="15"/>
      <c r="L301" s="15">
        <f>L302</f>
        <v>5047</v>
      </c>
      <c r="M301" s="15"/>
      <c r="N301" s="15">
        <f>N302</f>
        <v>4631.5</v>
      </c>
      <c r="O301" s="15"/>
      <c r="P301" s="68">
        <f t="shared" si="146"/>
        <v>0.91767386566276998</v>
      </c>
    </row>
    <row r="302" spans="1:16" ht="24" x14ac:dyDescent="0.2">
      <c r="B302" s="18" t="s">
        <v>103</v>
      </c>
      <c r="C302" s="13">
        <v>650</v>
      </c>
      <c r="D302" s="10" t="s">
        <v>51</v>
      </c>
      <c r="E302" s="10" t="s">
        <v>57</v>
      </c>
      <c r="F302" s="22" t="s">
        <v>204</v>
      </c>
      <c r="G302" s="14">
        <v>200</v>
      </c>
      <c r="H302" s="15">
        <f>H303</f>
        <v>5370</v>
      </c>
      <c r="I302" s="15"/>
      <c r="J302" s="15">
        <f t="shared" si="169"/>
        <v>-323</v>
      </c>
      <c r="K302" s="15"/>
      <c r="L302" s="15">
        <f>L303</f>
        <v>5047</v>
      </c>
      <c r="M302" s="15"/>
      <c r="N302" s="15">
        <f>N303</f>
        <v>4631.5</v>
      </c>
      <c r="O302" s="15"/>
      <c r="P302" s="68">
        <f t="shared" si="146"/>
        <v>0.91767386566276998</v>
      </c>
    </row>
    <row r="303" spans="1:16" ht="24" x14ac:dyDescent="0.2">
      <c r="B303" s="18" t="s">
        <v>17</v>
      </c>
      <c r="C303" s="13">
        <v>650</v>
      </c>
      <c r="D303" s="10" t="s">
        <v>51</v>
      </c>
      <c r="E303" s="10" t="s">
        <v>57</v>
      </c>
      <c r="F303" s="22" t="s">
        <v>204</v>
      </c>
      <c r="G303" s="14">
        <v>240</v>
      </c>
      <c r="H303" s="15">
        <v>5370</v>
      </c>
      <c r="I303" s="15"/>
      <c r="J303" s="15">
        <v>-323</v>
      </c>
      <c r="K303" s="15"/>
      <c r="L303" s="15">
        <f>H303+J303</f>
        <v>5047</v>
      </c>
      <c r="M303" s="15"/>
      <c r="N303" s="15">
        <v>4631.5</v>
      </c>
      <c r="O303" s="15"/>
      <c r="P303" s="68">
        <f t="shared" si="146"/>
        <v>0.91767386566276998</v>
      </c>
    </row>
    <row r="304" spans="1:16" ht="24" x14ac:dyDescent="0.2">
      <c r="B304" s="17" t="s">
        <v>297</v>
      </c>
      <c r="C304" s="13">
        <v>650</v>
      </c>
      <c r="D304" s="10" t="s">
        <v>51</v>
      </c>
      <c r="E304" s="10" t="s">
        <v>57</v>
      </c>
      <c r="F304" s="22" t="s">
        <v>295</v>
      </c>
      <c r="G304" s="14"/>
      <c r="H304" s="15">
        <f>H305+H308+H311</f>
        <v>10316.700000000001</v>
      </c>
      <c r="I304" s="15"/>
      <c r="J304" s="15">
        <f t="shared" ref="J304:L304" si="170">J305+J308+J311</f>
        <v>1577.2</v>
      </c>
      <c r="K304" s="15"/>
      <c r="L304" s="15">
        <f t="shared" si="170"/>
        <v>11893.900000000001</v>
      </c>
      <c r="M304" s="15"/>
      <c r="N304" s="15">
        <f t="shared" ref="N304" si="171">N305+N308+N311</f>
        <v>11893.900000000001</v>
      </c>
      <c r="O304" s="15"/>
      <c r="P304" s="68">
        <f t="shared" si="146"/>
        <v>1</v>
      </c>
    </row>
    <row r="305" spans="1:16" s="2" customFormat="1" ht="24" x14ac:dyDescent="0.2">
      <c r="B305" s="46" t="s">
        <v>314</v>
      </c>
      <c r="C305" s="13">
        <v>650</v>
      </c>
      <c r="D305" s="38" t="s">
        <v>51</v>
      </c>
      <c r="E305" s="10" t="s">
        <v>57</v>
      </c>
      <c r="F305" s="38" t="s">
        <v>315</v>
      </c>
      <c r="G305" s="39"/>
      <c r="H305" s="40">
        <f>H306</f>
        <v>7316.7</v>
      </c>
      <c r="I305" s="40"/>
      <c r="J305" s="40">
        <f t="shared" ref="J305" si="172">J306</f>
        <v>1009</v>
      </c>
      <c r="K305" s="40"/>
      <c r="L305" s="40">
        <f>L306</f>
        <v>8325.7000000000007</v>
      </c>
      <c r="M305" s="40"/>
      <c r="N305" s="40">
        <f>N306</f>
        <v>8325.7000000000007</v>
      </c>
      <c r="O305" s="40"/>
      <c r="P305" s="68">
        <f t="shared" si="146"/>
        <v>1</v>
      </c>
    </row>
    <row r="306" spans="1:16" s="2" customFormat="1" ht="24" x14ac:dyDescent="0.2">
      <c r="B306" s="18" t="s">
        <v>103</v>
      </c>
      <c r="C306" s="13">
        <v>650</v>
      </c>
      <c r="D306" s="38" t="s">
        <v>51</v>
      </c>
      <c r="E306" s="10" t="s">
        <v>57</v>
      </c>
      <c r="F306" s="38" t="s">
        <v>315</v>
      </c>
      <c r="G306" s="14">
        <v>200</v>
      </c>
      <c r="H306" s="15">
        <f t="shared" ref="H306:N306" si="173">H307</f>
        <v>7316.7</v>
      </c>
      <c r="I306" s="15"/>
      <c r="J306" s="15">
        <f t="shared" si="173"/>
        <v>1009</v>
      </c>
      <c r="K306" s="15"/>
      <c r="L306" s="15">
        <f t="shared" si="173"/>
        <v>8325.7000000000007</v>
      </c>
      <c r="M306" s="15"/>
      <c r="N306" s="15">
        <f t="shared" si="173"/>
        <v>8325.7000000000007</v>
      </c>
      <c r="O306" s="15"/>
      <c r="P306" s="68">
        <f t="shared" si="146"/>
        <v>1</v>
      </c>
    </row>
    <row r="307" spans="1:16" s="2" customFormat="1" ht="24" x14ac:dyDescent="0.2">
      <c r="B307" s="18" t="s">
        <v>17</v>
      </c>
      <c r="C307" s="13">
        <v>650</v>
      </c>
      <c r="D307" s="38" t="s">
        <v>51</v>
      </c>
      <c r="E307" s="10" t="s">
        <v>57</v>
      </c>
      <c r="F307" s="38" t="s">
        <v>315</v>
      </c>
      <c r="G307" s="14">
        <v>240</v>
      </c>
      <c r="H307" s="15">
        <v>7316.7</v>
      </c>
      <c r="I307" s="15"/>
      <c r="J307" s="15">
        <v>1009</v>
      </c>
      <c r="K307" s="15"/>
      <c r="L307" s="15">
        <f>H307+J307</f>
        <v>8325.7000000000007</v>
      </c>
      <c r="M307" s="15"/>
      <c r="N307" s="15">
        <v>8325.7000000000007</v>
      </c>
      <c r="O307" s="15"/>
      <c r="P307" s="68">
        <f t="shared" si="146"/>
        <v>1</v>
      </c>
    </row>
    <row r="308" spans="1:16" s="2" customFormat="1" ht="24" x14ac:dyDescent="0.2">
      <c r="B308" s="17" t="s">
        <v>314</v>
      </c>
      <c r="C308" s="13">
        <v>650</v>
      </c>
      <c r="D308" s="38" t="s">
        <v>51</v>
      </c>
      <c r="E308" s="10" t="s">
        <v>57</v>
      </c>
      <c r="F308" s="10" t="s">
        <v>316</v>
      </c>
      <c r="G308" s="14"/>
      <c r="H308" s="15">
        <f t="shared" ref="H308:N309" si="174">H309</f>
        <v>3000</v>
      </c>
      <c r="I308" s="15"/>
      <c r="J308" s="15">
        <f t="shared" si="174"/>
        <v>568.20000000000005</v>
      </c>
      <c r="K308" s="15"/>
      <c r="L308" s="15">
        <f t="shared" si="174"/>
        <v>3568.2</v>
      </c>
      <c r="M308" s="15"/>
      <c r="N308" s="15">
        <f t="shared" si="174"/>
        <v>3568.2</v>
      </c>
      <c r="O308" s="15"/>
      <c r="P308" s="68">
        <f t="shared" si="146"/>
        <v>1</v>
      </c>
    </row>
    <row r="309" spans="1:16" s="2" customFormat="1" ht="24" x14ac:dyDescent="0.2">
      <c r="B309" s="18" t="s">
        <v>103</v>
      </c>
      <c r="C309" s="13">
        <v>650</v>
      </c>
      <c r="D309" s="38" t="s">
        <v>51</v>
      </c>
      <c r="E309" s="10" t="s">
        <v>57</v>
      </c>
      <c r="F309" s="10" t="s">
        <v>316</v>
      </c>
      <c r="G309" s="14">
        <v>200</v>
      </c>
      <c r="H309" s="15">
        <f t="shared" si="174"/>
        <v>3000</v>
      </c>
      <c r="I309" s="15"/>
      <c r="J309" s="15">
        <f t="shared" si="174"/>
        <v>568.20000000000005</v>
      </c>
      <c r="K309" s="15"/>
      <c r="L309" s="15">
        <f t="shared" si="174"/>
        <v>3568.2</v>
      </c>
      <c r="M309" s="15"/>
      <c r="N309" s="15">
        <f t="shared" si="174"/>
        <v>3568.2</v>
      </c>
      <c r="O309" s="15"/>
      <c r="P309" s="68">
        <f t="shared" si="146"/>
        <v>1</v>
      </c>
    </row>
    <row r="310" spans="1:16" s="2" customFormat="1" ht="24" x14ac:dyDescent="0.2">
      <c r="B310" s="18" t="s">
        <v>17</v>
      </c>
      <c r="C310" s="13">
        <v>650</v>
      </c>
      <c r="D310" s="38" t="s">
        <v>51</v>
      </c>
      <c r="E310" s="10" t="s">
        <v>57</v>
      </c>
      <c r="F310" s="10" t="s">
        <v>316</v>
      </c>
      <c r="G310" s="14">
        <v>240</v>
      </c>
      <c r="H310" s="15">
        <v>3000</v>
      </c>
      <c r="I310" s="15"/>
      <c r="J310" s="15">
        <f>568.2</f>
        <v>568.20000000000005</v>
      </c>
      <c r="K310" s="15"/>
      <c r="L310" s="15">
        <f>H310+J310</f>
        <v>3568.2</v>
      </c>
      <c r="M310" s="15"/>
      <c r="N310" s="15">
        <v>3568.2</v>
      </c>
      <c r="O310" s="15"/>
      <c r="P310" s="68">
        <f t="shared" si="146"/>
        <v>1</v>
      </c>
    </row>
    <row r="311" spans="1:16" ht="24" hidden="1" x14ac:dyDescent="0.2">
      <c r="B311" s="17" t="s">
        <v>79</v>
      </c>
      <c r="C311" s="13">
        <v>650</v>
      </c>
      <c r="D311" s="10" t="s">
        <v>51</v>
      </c>
      <c r="E311" s="10" t="s">
        <v>57</v>
      </c>
      <c r="F311" s="22" t="s">
        <v>296</v>
      </c>
      <c r="G311" s="14"/>
      <c r="H311" s="15">
        <f>H312</f>
        <v>0</v>
      </c>
      <c r="I311" s="15"/>
      <c r="J311" s="15">
        <f t="shared" si="169"/>
        <v>0</v>
      </c>
      <c r="K311" s="15"/>
      <c r="L311" s="15">
        <f>L312</f>
        <v>0</v>
      </c>
      <c r="M311" s="15"/>
      <c r="N311" s="15">
        <f>N312</f>
        <v>0</v>
      </c>
      <c r="O311" s="15"/>
      <c r="P311" s="68" t="e">
        <f t="shared" si="146"/>
        <v>#DIV/0!</v>
      </c>
    </row>
    <row r="312" spans="1:16" ht="24" hidden="1" x14ac:dyDescent="0.2">
      <c r="B312" s="18" t="s">
        <v>103</v>
      </c>
      <c r="C312" s="13">
        <v>650</v>
      </c>
      <c r="D312" s="10" t="s">
        <v>51</v>
      </c>
      <c r="E312" s="10" t="s">
        <v>57</v>
      </c>
      <c r="F312" s="22" t="s">
        <v>296</v>
      </c>
      <c r="G312" s="14">
        <v>200</v>
      </c>
      <c r="H312" s="15">
        <f>H313</f>
        <v>0</v>
      </c>
      <c r="I312" s="15"/>
      <c r="J312" s="15">
        <f t="shared" si="169"/>
        <v>0</v>
      </c>
      <c r="K312" s="15"/>
      <c r="L312" s="15">
        <f>L313</f>
        <v>0</v>
      </c>
      <c r="M312" s="15"/>
      <c r="N312" s="15">
        <f>N313</f>
        <v>0</v>
      </c>
      <c r="O312" s="15"/>
      <c r="P312" s="68" t="e">
        <f t="shared" si="146"/>
        <v>#DIV/0!</v>
      </c>
    </row>
    <row r="313" spans="1:16" ht="24" hidden="1" x14ac:dyDescent="0.2">
      <c r="B313" s="18" t="s">
        <v>17</v>
      </c>
      <c r="C313" s="13">
        <v>650</v>
      </c>
      <c r="D313" s="10" t="s">
        <v>51</v>
      </c>
      <c r="E313" s="10" t="s">
        <v>57</v>
      </c>
      <c r="F313" s="22" t="s">
        <v>296</v>
      </c>
      <c r="G313" s="14">
        <v>240</v>
      </c>
      <c r="H313" s="15">
        <v>0</v>
      </c>
      <c r="I313" s="15"/>
      <c r="J313" s="15"/>
      <c r="K313" s="15"/>
      <c r="L313" s="15">
        <f>H313+J313</f>
        <v>0</v>
      </c>
      <c r="M313" s="15"/>
      <c r="N313" s="15"/>
      <c r="O313" s="15"/>
      <c r="P313" s="68" t="e">
        <f t="shared" si="146"/>
        <v>#DIV/0!</v>
      </c>
    </row>
    <row r="314" spans="1:16" s="2" customFormat="1" ht="42" customHeight="1" x14ac:dyDescent="0.2">
      <c r="B314" s="49" t="s">
        <v>265</v>
      </c>
      <c r="C314" s="13">
        <v>650</v>
      </c>
      <c r="D314" s="38" t="s">
        <v>51</v>
      </c>
      <c r="E314" s="38" t="s">
        <v>57</v>
      </c>
      <c r="F314" s="47" t="s">
        <v>205</v>
      </c>
      <c r="G314" s="39"/>
      <c r="H314" s="40">
        <f>H315</f>
        <v>19028.400000000001</v>
      </c>
      <c r="I314" s="40"/>
      <c r="J314" s="40">
        <f t="shared" ref="J314" si="175">J315</f>
        <v>1844.3</v>
      </c>
      <c r="K314" s="40"/>
      <c r="L314" s="40">
        <f>L315</f>
        <v>20872.7</v>
      </c>
      <c r="M314" s="40"/>
      <c r="N314" s="40">
        <f>N315</f>
        <v>20872.7</v>
      </c>
      <c r="O314" s="40"/>
      <c r="P314" s="68">
        <f t="shared" si="146"/>
        <v>1</v>
      </c>
    </row>
    <row r="315" spans="1:16" s="2" customFormat="1" ht="24" x14ac:dyDescent="0.2">
      <c r="B315" s="18" t="s">
        <v>266</v>
      </c>
      <c r="C315" s="13">
        <v>650</v>
      </c>
      <c r="D315" s="10" t="s">
        <v>51</v>
      </c>
      <c r="E315" s="10" t="s">
        <v>57</v>
      </c>
      <c r="F315" s="22" t="s">
        <v>206</v>
      </c>
      <c r="G315" s="14"/>
      <c r="H315" s="15">
        <f>H316+H326</f>
        <v>19028.400000000001</v>
      </c>
      <c r="I315" s="15"/>
      <c r="J315" s="15">
        <f t="shared" ref="J315" si="176">J316+J326</f>
        <v>1844.3</v>
      </c>
      <c r="K315" s="15"/>
      <c r="L315" s="15">
        <f>L316+L326</f>
        <v>20872.7</v>
      </c>
      <c r="M315" s="15"/>
      <c r="N315" s="15">
        <f>N316+N326</f>
        <v>20872.7</v>
      </c>
      <c r="O315" s="15"/>
      <c r="P315" s="68">
        <f t="shared" si="146"/>
        <v>1</v>
      </c>
    </row>
    <row r="316" spans="1:16" s="2" customFormat="1" ht="24" hidden="1" x14ac:dyDescent="0.2">
      <c r="B316" s="18" t="s">
        <v>258</v>
      </c>
      <c r="C316" s="13">
        <v>650</v>
      </c>
      <c r="D316" s="10" t="s">
        <v>51</v>
      </c>
      <c r="E316" s="10" t="s">
        <v>57</v>
      </c>
      <c r="F316" s="22" t="s">
        <v>255</v>
      </c>
      <c r="G316" s="14"/>
      <c r="H316" s="15">
        <f>H317+H320+H323</f>
        <v>0</v>
      </c>
      <c r="I316" s="15"/>
      <c r="J316" s="15">
        <f t="shared" ref="J316:L316" si="177">J317+J320+J323</f>
        <v>0</v>
      </c>
      <c r="K316" s="15"/>
      <c r="L316" s="15">
        <f t="shared" si="177"/>
        <v>0</v>
      </c>
      <c r="M316" s="15"/>
      <c r="N316" s="15">
        <f t="shared" ref="N316" si="178">N317+N320+N323</f>
        <v>0</v>
      </c>
      <c r="O316" s="15"/>
      <c r="P316" s="68" t="e">
        <f t="shared" si="146"/>
        <v>#DIV/0!</v>
      </c>
    </row>
    <row r="317" spans="1:16" ht="24" hidden="1" x14ac:dyDescent="0.2">
      <c r="A317" s="1"/>
      <c r="B317" s="18" t="s">
        <v>259</v>
      </c>
      <c r="C317" s="13">
        <v>650</v>
      </c>
      <c r="D317" s="10" t="s">
        <v>51</v>
      </c>
      <c r="E317" s="10" t="s">
        <v>57</v>
      </c>
      <c r="F317" s="10" t="s">
        <v>256</v>
      </c>
      <c r="G317" s="14"/>
      <c r="H317" s="15">
        <f>H318</f>
        <v>0</v>
      </c>
      <c r="I317" s="15"/>
      <c r="J317" s="15">
        <f t="shared" ref="J317:J318" si="179">J318</f>
        <v>0</v>
      </c>
      <c r="K317" s="15"/>
      <c r="L317" s="15">
        <f>L318</f>
        <v>0</v>
      </c>
      <c r="M317" s="15"/>
      <c r="N317" s="15">
        <f>N318</f>
        <v>0</v>
      </c>
      <c r="O317" s="15"/>
      <c r="P317" s="68" t="e">
        <f t="shared" si="146"/>
        <v>#DIV/0!</v>
      </c>
    </row>
    <row r="318" spans="1:16" ht="24" hidden="1" x14ac:dyDescent="0.2">
      <c r="A318" s="1"/>
      <c r="B318" s="18" t="s">
        <v>103</v>
      </c>
      <c r="C318" s="13">
        <v>650</v>
      </c>
      <c r="D318" s="10" t="s">
        <v>51</v>
      </c>
      <c r="E318" s="10" t="s">
        <v>57</v>
      </c>
      <c r="F318" s="10" t="s">
        <v>256</v>
      </c>
      <c r="G318" s="14">
        <v>200</v>
      </c>
      <c r="H318" s="15">
        <f>H319</f>
        <v>0</v>
      </c>
      <c r="I318" s="15"/>
      <c r="J318" s="15">
        <f t="shared" si="179"/>
        <v>0</v>
      </c>
      <c r="K318" s="15"/>
      <c r="L318" s="15">
        <f>L319</f>
        <v>0</v>
      </c>
      <c r="M318" s="15"/>
      <c r="N318" s="15">
        <f>N319</f>
        <v>0</v>
      </c>
      <c r="O318" s="15"/>
      <c r="P318" s="68" t="e">
        <f t="shared" si="146"/>
        <v>#DIV/0!</v>
      </c>
    </row>
    <row r="319" spans="1:16" ht="24" hidden="1" x14ac:dyDescent="0.2">
      <c r="A319" s="1"/>
      <c r="B319" s="18" t="s">
        <v>17</v>
      </c>
      <c r="C319" s="13">
        <v>650</v>
      </c>
      <c r="D319" s="10" t="s">
        <v>51</v>
      </c>
      <c r="E319" s="10" t="s">
        <v>57</v>
      </c>
      <c r="F319" s="10" t="s">
        <v>256</v>
      </c>
      <c r="G319" s="14">
        <v>240</v>
      </c>
      <c r="H319" s="15">
        <v>0</v>
      </c>
      <c r="I319" s="15"/>
      <c r="J319" s="15"/>
      <c r="K319" s="15"/>
      <c r="L319" s="15">
        <v>0</v>
      </c>
      <c r="M319" s="15"/>
      <c r="N319" s="15"/>
      <c r="O319" s="15"/>
      <c r="P319" s="68" t="e">
        <f t="shared" si="146"/>
        <v>#DIV/0!</v>
      </c>
    </row>
    <row r="320" spans="1:16" ht="24" hidden="1" x14ac:dyDescent="0.2">
      <c r="A320" s="1"/>
      <c r="B320" s="18" t="s">
        <v>283</v>
      </c>
      <c r="C320" s="13">
        <v>650</v>
      </c>
      <c r="D320" s="10" t="s">
        <v>51</v>
      </c>
      <c r="E320" s="10" t="s">
        <v>57</v>
      </c>
      <c r="F320" s="10" t="s">
        <v>257</v>
      </c>
      <c r="G320" s="14"/>
      <c r="H320" s="15">
        <f>H321</f>
        <v>0</v>
      </c>
      <c r="I320" s="15"/>
      <c r="J320" s="15">
        <f t="shared" ref="J320:J321" si="180">J321</f>
        <v>0</v>
      </c>
      <c r="K320" s="15"/>
      <c r="L320" s="15">
        <f>L321</f>
        <v>0</v>
      </c>
      <c r="M320" s="15"/>
      <c r="N320" s="15">
        <f>N321</f>
        <v>0</v>
      </c>
      <c r="O320" s="15"/>
      <c r="P320" s="68" t="e">
        <f t="shared" si="146"/>
        <v>#DIV/0!</v>
      </c>
    </row>
    <row r="321" spans="1:16" ht="24" hidden="1" x14ac:dyDescent="0.2">
      <c r="A321" s="1"/>
      <c r="B321" s="18" t="s">
        <v>103</v>
      </c>
      <c r="C321" s="13">
        <v>650</v>
      </c>
      <c r="D321" s="10" t="s">
        <v>51</v>
      </c>
      <c r="E321" s="10" t="s">
        <v>57</v>
      </c>
      <c r="F321" s="10" t="s">
        <v>257</v>
      </c>
      <c r="G321" s="14">
        <v>200</v>
      </c>
      <c r="H321" s="15">
        <f>H322</f>
        <v>0</v>
      </c>
      <c r="I321" s="15"/>
      <c r="J321" s="15">
        <f t="shared" si="180"/>
        <v>0</v>
      </c>
      <c r="K321" s="15"/>
      <c r="L321" s="15">
        <f>L322</f>
        <v>0</v>
      </c>
      <c r="M321" s="15"/>
      <c r="N321" s="15">
        <f>N322</f>
        <v>0</v>
      </c>
      <c r="O321" s="15"/>
      <c r="P321" s="68" t="e">
        <f t="shared" si="146"/>
        <v>#DIV/0!</v>
      </c>
    </row>
    <row r="322" spans="1:16" ht="24" hidden="1" x14ac:dyDescent="0.2">
      <c r="A322" s="1"/>
      <c r="B322" s="18" t="s">
        <v>17</v>
      </c>
      <c r="C322" s="13">
        <v>650</v>
      </c>
      <c r="D322" s="10" t="s">
        <v>51</v>
      </c>
      <c r="E322" s="10" t="s">
        <v>57</v>
      </c>
      <c r="F322" s="10" t="s">
        <v>257</v>
      </c>
      <c r="G322" s="14">
        <v>240</v>
      </c>
      <c r="H322" s="15">
        <v>0</v>
      </c>
      <c r="I322" s="15"/>
      <c r="J322" s="15"/>
      <c r="K322" s="15"/>
      <c r="L322" s="15">
        <f>H322+J322</f>
        <v>0</v>
      </c>
      <c r="M322" s="15"/>
      <c r="N322" s="15"/>
      <c r="O322" s="15"/>
      <c r="P322" s="68" t="e">
        <f t="shared" si="146"/>
        <v>#DIV/0!</v>
      </c>
    </row>
    <row r="323" spans="1:16" ht="24" hidden="1" x14ac:dyDescent="0.2">
      <c r="A323" s="1"/>
      <c r="B323" s="17" t="s">
        <v>79</v>
      </c>
      <c r="C323" s="13">
        <v>650</v>
      </c>
      <c r="D323" s="10" t="s">
        <v>51</v>
      </c>
      <c r="E323" s="10" t="s">
        <v>57</v>
      </c>
      <c r="F323" s="10" t="s">
        <v>264</v>
      </c>
      <c r="G323" s="14"/>
      <c r="H323" s="15">
        <f>H324</f>
        <v>0</v>
      </c>
      <c r="I323" s="15"/>
      <c r="J323" s="15">
        <f t="shared" ref="J323" si="181">J324</f>
        <v>0</v>
      </c>
      <c r="K323" s="15"/>
      <c r="L323" s="15">
        <f>L324</f>
        <v>0</v>
      </c>
      <c r="M323" s="15"/>
      <c r="N323" s="15">
        <f>N324</f>
        <v>0</v>
      </c>
      <c r="O323" s="15"/>
      <c r="P323" s="68" t="e">
        <f t="shared" si="146"/>
        <v>#DIV/0!</v>
      </c>
    </row>
    <row r="324" spans="1:16" ht="24" hidden="1" x14ac:dyDescent="0.2">
      <c r="A324" s="1"/>
      <c r="B324" s="18" t="s">
        <v>103</v>
      </c>
      <c r="C324" s="13">
        <v>650</v>
      </c>
      <c r="D324" s="10" t="s">
        <v>51</v>
      </c>
      <c r="E324" s="10" t="s">
        <v>57</v>
      </c>
      <c r="F324" s="10" t="s">
        <v>264</v>
      </c>
      <c r="G324" s="14">
        <v>200</v>
      </c>
      <c r="H324" s="15">
        <f t="shared" ref="H324:N324" si="182">H325</f>
        <v>0</v>
      </c>
      <c r="I324" s="15"/>
      <c r="J324" s="15">
        <f t="shared" si="182"/>
        <v>0</v>
      </c>
      <c r="K324" s="15"/>
      <c r="L324" s="15">
        <f t="shared" si="182"/>
        <v>0</v>
      </c>
      <c r="M324" s="15"/>
      <c r="N324" s="15">
        <f t="shared" si="182"/>
        <v>0</v>
      </c>
      <c r="O324" s="15"/>
      <c r="P324" s="68" t="e">
        <f t="shared" si="146"/>
        <v>#DIV/0!</v>
      </c>
    </row>
    <row r="325" spans="1:16" ht="24" hidden="1" x14ac:dyDescent="0.2">
      <c r="A325" s="50"/>
      <c r="B325" s="18" t="s">
        <v>17</v>
      </c>
      <c r="C325" s="13">
        <v>650</v>
      </c>
      <c r="D325" s="10" t="s">
        <v>51</v>
      </c>
      <c r="E325" s="10" t="s">
        <v>57</v>
      </c>
      <c r="F325" s="10" t="s">
        <v>264</v>
      </c>
      <c r="G325" s="14">
        <v>240</v>
      </c>
      <c r="H325" s="15">
        <v>0</v>
      </c>
      <c r="I325" s="15"/>
      <c r="J325" s="15"/>
      <c r="K325" s="15"/>
      <c r="L325" s="15">
        <f>H325+J325</f>
        <v>0</v>
      </c>
      <c r="M325" s="15"/>
      <c r="N325" s="15"/>
      <c r="O325" s="15"/>
      <c r="P325" s="68" t="e">
        <f t="shared" si="146"/>
        <v>#DIV/0!</v>
      </c>
    </row>
    <row r="326" spans="1:16" s="2" customFormat="1" ht="24" x14ac:dyDescent="0.2">
      <c r="B326" s="18" t="s">
        <v>207</v>
      </c>
      <c r="C326" s="13">
        <v>650</v>
      </c>
      <c r="D326" s="10" t="s">
        <v>51</v>
      </c>
      <c r="E326" s="10" t="s">
        <v>57</v>
      </c>
      <c r="F326" s="22" t="s">
        <v>208</v>
      </c>
      <c r="G326" s="14"/>
      <c r="H326" s="15">
        <f>H327</f>
        <v>19028.400000000001</v>
      </c>
      <c r="I326" s="15"/>
      <c r="J326" s="15">
        <f t="shared" ref="J326:J328" si="183">J327</f>
        <v>1844.3</v>
      </c>
      <c r="K326" s="15"/>
      <c r="L326" s="15">
        <f>L327</f>
        <v>20872.7</v>
      </c>
      <c r="M326" s="15"/>
      <c r="N326" s="15">
        <f>N327</f>
        <v>20872.7</v>
      </c>
      <c r="O326" s="15"/>
      <c r="P326" s="68">
        <f t="shared" si="146"/>
        <v>1</v>
      </c>
    </row>
    <row r="327" spans="1:16" s="2" customFormat="1" ht="24" x14ac:dyDescent="0.2">
      <c r="B327" s="18" t="s">
        <v>210</v>
      </c>
      <c r="C327" s="13">
        <v>650</v>
      </c>
      <c r="D327" s="10" t="s">
        <v>51</v>
      </c>
      <c r="E327" s="10" t="s">
        <v>57</v>
      </c>
      <c r="F327" s="22" t="s">
        <v>209</v>
      </c>
      <c r="G327" s="14"/>
      <c r="H327" s="15">
        <f>H328+H330</f>
        <v>19028.400000000001</v>
      </c>
      <c r="I327" s="15"/>
      <c r="J327" s="15">
        <f t="shared" ref="J327:L327" si="184">J328+J330</f>
        <v>1844.3</v>
      </c>
      <c r="K327" s="15"/>
      <c r="L327" s="15">
        <f t="shared" si="184"/>
        <v>20872.7</v>
      </c>
      <c r="M327" s="15"/>
      <c r="N327" s="15">
        <f t="shared" ref="N327" si="185">N328+N330</f>
        <v>20872.7</v>
      </c>
      <c r="O327" s="15"/>
      <c r="P327" s="68">
        <f t="shared" si="146"/>
        <v>1</v>
      </c>
    </row>
    <row r="328" spans="1:16" s="2" customFormat="1" ht="24" x14ac:dyDescent="0.2">
      <c r="B328" s="18" t="s">
        <v>103</v>
      </c>
      <c r="C328" s="13">
        <v>650</v>
      </c>
      <c r="D328" s="10" t="s">
        <v>51</v>
      </c>
      <c r="E328" s="10" t="s">
        <v>57</v>
      </c>
      <c r="F328" s="22" t="s">
        <v>209</v>
      </c>
      <c r="G328" s="14">
        <v>200</v>
      </c>
      <c r="H328" s="15">
        <f>H329</f>
        <v>19028.400000000001</v>
      </c>
      <c r="I328" s="15"/>
      <c r="J328" s="15">
        <f t="shared" si="183"/>
        <v>-32.4</v>
      </c>
      <c r="K328" s="15"/>
      <c r="L328" s="15">
        <f>L329</f>
        <v>18996</v>
      </c>
      <c r="M328" s="15"/>
      <c r="N328" s="15">
        <f>N329</f>
        <v>18996</v>
      </c>
      <c r="O328" s="15"/>
      <c r="P328" s="68">
        <f t="shared" si="146"/>
        <v>1</v>
      </c>
    </row>
    <row r="329" spans="1:16" s="2" customFormat="1" ht="24" x14ac:dyDescent="0.2">
      <c r="B329" s="18" t="s">
        <v>17</v>
      </c>
      <c r="C329" s="13">
        <v>650</v>
      </c>
      <c r="D329" s="10" t="s">
        <v>51</v>
      </c>
      <c r="E329" s="10" t="s">
        <v>57</v>
      </c>
      <c r="F329" s="22" t="s">
        <v>209</v>
      </c>
      <c r="G329" s="14">
        <v>240</v>
      </c>
      <c r="H329" s="15">
        <v>19028.400000000001</v>
      </c>
      <c r="I329" s="15"/>
      <c r="J329" s="15">
        <v>-32.4</v>
      </c>
      <c r="K329" s="15"/>
      <c r="L329" s="15">
        <f>H329+J329</f>
        <v>18996</v>
      </c>
      <c r="M329" s="15"/>
      <c r="N329" s="15">
        <v>18996</v>
      </c>
      <c r="O329" s="15"/>
      <c r="P329" s="68">
        <f t="shared" si="146"/>
        <v>1</v>
      </c>
    </row>
    <row r="330" spans="1:16" x14ac:dyDescent="0.2">
      <c r="A330" s="1"/>
      <c r="B330" s="17" t="s">
        <v>65</v>
      </c>
      <c r="C330" s="13">
        <v>650</v>
      </c>
      <c r="D330" s="10" t="s">
        <v>51</v>
      </c>
      <c r="E330" s="10" t="s">
        <v>57</v>
      </c>
      <c r="F330" s="22" t="s">
        <v>209</v>
      </c>
      <c r="G330" s="14">
        <v>500</v>
      </c>
      <c r="H330" s="15">
        <f>H331</f>
        <v>0</v>
      </c>
      <c r="I330" s="15"/>
      <c r="J330" s="15">
        <f t="shared" ref="J330" si="186">J331</f>
        <v>1876.7</v>
      </c>
      <c r="K330" s="15"/>
      <c r="L330" s="15">
        <f>L331</f>
        <v>1876.7</v>
      </c>
      <c r="M330" s="15"/>
      <c r="N330" s="15">
        <f>N331</f>
        <v>1876.7</v>
      </c>
      <c r="O330" s="15"/>
      <c r="P330" s="68">
        <f t="shared" ref="P330:P393" si="187">N330/L330</f>
        <v>1</v>
      </c>
    </row>
    <row r="331" spans="1:16" x14ac:dyDescent="0.2">
      <c r="A331" s="1"/>
      <c r="B331" s="18" t="s">
        <v>66</v>
      </c>
      <c r="C331" s="13">
        <v>650</v>
      </c>
      <c r="D331" s="10" t="s">
        <v>51</v>
      </c>
      <c r="E331" s="10" t="s">
        <v>57</v>
      </c>
      <c r="F331" s="22" t="s">
        <v>209</v>
      </c>
      <c r="G331" s="14">
        <v>540</v>
      </c>
      <c r="H331" s="15"/>
      <c r="I331" s="15"/>
      <c r="J331" s="15">
        <f>1876.7</f>
        <v>1876.7</v>
      </c>
      <c r="K331" s="15"/>
      <c r="L331" s="15">
        <f>H331+J331</f>
        <v>1876.7</v>
      </c>
      <c r="M331" s="15"/>
      <c r="N331" s="15">
        <v>1876.7</v>
      </c>
      <c r="O331" s="15"/>
      <c r="P331" s="68">
        <f t="shared" si="187"/>
        <v>1</v>
      </c>
    </row>
    <row r="332" spans="1:16" x14ac:dyDescent="0.2">
      <c r="A332" s="1"/>
      <c r="B332" s="20" t="s">
        <v>299</v>
      </c>
      <c r="C332" s="13">
        <v>650</v>
      </c>
      <c r="D332" s="10" t="s">
        <v>51</v>
      </c>
      <c r="E332" s="10" t="s">
        <v>51</v>
      </c>
      <c r="F332" s="10"/>
      <c r="G332" s="14"/>
      <c r="H332" s="15">
        <f>H333+H340</f>
        <v>290</v>
      </c>
      <c r="I332" s="15"/>
      <c r="J332" s="15">
        <f>J333+J340</f>
        <v>-100</v>
      </c>
      <c r="K332" s="15"/>
      <c r="L332" s="15">
        <f>L333</f>
        <v>190</v>
      </c>
      <c r="M332" s="15"/>
      <c r="N332" s="15">
        <f>N333</f>
        <v>190</v>
      </c>
      <c r="O332" s="15"/>
      <c r="P332" s="68">
        <f t="shared" si="187"/>
        <v>1</v>
      </c>
    </row>
    <row r="333" spans="1:16" ht="24" x14ac:dyDescent="0.2">
      <c r="A333" s="1"/>
      <c r="B333" s="17" t="s">
        <v>298</v>
      </c>
      <c r="C333" s="13">
        <v>650</v>
      </c>
      <c r="D333" s="13">
        <v>5</v>
      </c>
      <c r="E333" s="13">
        <v>5</v>
      </c>
      <c r="F333" s="10" t="s">
        <v>144</v>
      </c>
      <c r="G333" s="14"/>
      <c r="H333" s="15">
        <f>H334</f>
        <v>290</v>
      </c>
      <c r="I333" s="15"/>
      <c r="J333" s="15">
        <f t="shared" ref="J333:N333" si="188">J334</f>
        <v>-100</v>
      </c>
      <c r="K333" s="15"/>
      <c r="L333" s="15">
        <f t="shared" si="188"/>
        <v>190</v>
      </c>
      <c r="M333" s="15"/>
      <c r="N333" s="15">
        <f t="shared" si="188"/>
        <v>190</v>
      </c>
      <c r="O333" s="15"/>
      <c r="P333" s="68">
        <f t="shared" si="187"/>
        <v>1</v>
      </c>
    </row>
    <row r="334" spans="1:16" ht="29.25" customHeight="1" x14ac:dyDescent="0.2">
      <c r="A334" s="1"/>
      <c r="B334" s="17" t="s">
        <v>300</v>
      </c>
      <c r="C334" s="13">
        <v>650</v>
      </c>
      <c r="D334" s="13">
        <v>5</v>
      </c>
      <c r="E334" s="13">
        <v>5</v>
      </c>
      <c r="F334" s="10" t="s">
        <v>301</v>
      </c>
      <c r="G334" s="14"/>
      <c r="H334" s="15">
        <f>H335</f>
        <v>290</v>
      </c>
      <c r="I334" s="15"/>
      <c r="J334" s="15">
        <f t="shared" ref="J334:N334" si="189">J335</f>
        <v>-100</v>
      </c>
      <c r="K334" s="15"/>
      <c r="L334" s="15">
        <f t="shared" si="189"/>
        <v>190</v>
      </c>
      <c r="M334" s="15"/>
      <c r="N334" s="15">
        <f t="shared" si="189"/>
        <v>190</v>
      </c>
      <c r="O334" s="15"/>
      <c r="P334" s="68">
        <f t="shared" si="187"/>
        <v>1</v>
      </c>
    </row>
    <row r="335" spans="1:16" ht="24" x14ac:dyDescent="0.2">
      <c r="A335" s="1"/>
      <c r="B335" s="17" t="s">
        <v>79</v>
      </c>
      <c r="C335" s="13">
        <v>650</v>
      </c>
      <c r="D335" s="13">
        <v>5</v>
      </c>
      <c r="E335" s="13">
        <v>5</v>
      </c>
      <c r="F335" s="10" t="s">
        <v>302</v>
      </c>
      <c r="G335" s="14"/>
      <c r="H335" s="15">
        <f>H336+H338</f>
        <v>290</v>
      </c>
      <c r="I335" s="15"/>
      <c r="J335" s="15">
        <f t="shared" ref="J335:L335" si="190">J336+J338</f>
        <v>-100</v>
      </c>
      <c r="K335" s="15"/>
      <c r="L335" s="15">
        <f t="shared" si="190"/>
        <v>190</v>
      </c>
      <c r="M335" s="15"/>
      <c r="N335" s="15">
        <f t="shared" ref="N335" si="191">N336+N338</f>
        <v>190</v>
      </c>
      <c r="O335" s="15"/>
      <c r="P335" s="68">
        <f t="shared" si="187"/>
        <v>1</v>
      </c>
    </row>
    <row r="336" spans="1:16" ht="24" x14ac:dyDescent="0.2">
      <c r="A336" s="1"/>
      <c r="B336" s="18" t="s">
        <v>103</v>
      </c>
      <c r="C336" s="13">
        <v>650</v>
      </c>
      <c r="D336" s="13">
        <v>5</v>
      </c>
      <c r="E336" s="13">
        <v>5</v>
      </c>
      <c r="F336" s="10" t="s">
        <v>302</v>
      </c>
      <c r="G336" s="14">
        <v>200</v>
      </c>
      <c r="H336" s="15">
        <f>H337</f>
        <v>190</v>
      </c>
      <c r="I336" s="15"/>
      <c r="J336" s="15">
        <f t="shared" ref="J336:J338" si="192">J337</f>
        <v>0</v>
      </c>
      <c r="K336" s="15"/>
      <c r="L336" s="15">
        <f>L337</f>
        <v>190</v>
      </c>
      <c r="M336" s="15"/>
      <c r="N336" s="15">
        <f>N337</f>
        <v>190</v>
      </c>
      <c r="O336" s="15"/>
      <c r="P336" s="68">
        <f t="shared" si="187"/>
        <v>1</v>
      </c>
    </row>
    <row r="337" spans="1:16" ht="24" x14ac:dyDescent="0.2">
      <c r="A337" s="1"/>
      <c r="B337" s="18" t="s">
        <v>17</v>
      </c>
      <c r="C337" s="13">
        <v>650</v>
      </c>
      <c r="D337" s="13">
        <v>5</v>
      </c>
      <c r="E337" s="13">
        <v>5</v>
      </c>
      <c r="F337" s="10" t="s">
        <v>302</v>
      </c>
      <c r="G337" s="14">
        <v>240</v>
      </c>
      <c r="H337" s="15">
        <v>190</v>
      </c>
      <c r="I337" s="15"/>
      <c r="J337" s="15"/>
      <c r="K337" s="15"/>
      <c r="L337" s="15">
        <f>H337+J337</f>
        <v>190</v>
      </c>
      <c r="M337" s="15"/>
      <c r="N337" s="15">
        <v>190</v>
      </c>
      <c r="O337" s="15"/>
      <c r="P337" s="68">
        <f t="shared" si="187"/>
        <v>1</v>
      </c>
    </row>
    <row r="338" spans="1:16" hidden="1" x14ac:dyDescent="0.2">
      <c r="A338" s="1"/>
      <c r="B338" s="17" t="s">
        <v>19</v>
      </c>
      <c r="C338" s="13">
        <v>650</v>
      </c>
      <c r="D338" s="13">
        <v>5</v>
      </c>
      <c r="E338" s="13">
        <v>5</v>
      </c>
      <c r="F338" s="10" t="s">
        <v>302</v>
      </c>
      <c r="G338" s="14">
        <v>800</v>
      </c>
      <c r="H338" s="15">
        <f>H339</f>
        <v>100</v>
      </c>
      <c r="I338" s="15"/>
      <c r="J338" s="15">
        <f t="shared" si="192"/>
        <v>-100</v>
      </c>
      <c r="K338" s="15"/>
      <c r="L338" s="15">
        <f>L339</f>
        <v>0</v>
      </c>
      <c r="M338" s="15"/>
      <c r="N338" s="15">
        <f>N339</f>
        <v>0</v>
      </c>
      <c r="O338" s="15"/>
      <c r="P338" s="68" t="e">
        <f t="shared" si="187"/>
        <v>#DIV/0!</v>
      </c>
    </row>
    <row r="339" spans="1:16" ht="36" hidden="1" x14ac:dyDescent="0.2">
      <c r="A339" s="1"/>
      <c r="B339" s="18" t="s">
        <v>104</v>
      </c>
      <c r="C339" s="13">
        <v>650</v>
      </c>
      <c r="D339" s="13">
        <v>5</v>
      </c>
      <c r="E339" s="13">
        <v>5</v>
      </c>
      <c r="F339" s="10" t="s">
        <v>302</v>
      </c>
      <c r="G339" s="14">
        <v>810</v>
      </c>
      <c r="H339" s="15">
        <v>100</v>
      </c>
      <c r="I339" s="15"/>
      <c r="J339" s="15">
        <v>-100</v>
      </c>
      <c r="K339" s="15"/>
      <c r="L339" s="15">
        <f>H339+J339</f>
        <v>0</v>
      </c>
      <c r="M339" s="15"/>
      <c r="N339" s="15"/>
      <c r="O339" s="15"/>
      <c r="P339" s="68" t="e">
        <f t="shared" si="187"/>
        <v>#DIV/0!</v>
      </c>
    </row>
    <row r="340" spans="1:16" s="2" customFormat="1" x14ac:dyDescent="0.2">
      <c r="B340" s="18" t="s">
        <v>252</v>
      </c>
      <c r="C340" s="13">
        <v>650</v>
      </c>
      <c r="D340" s="10" t="s">
        <v>253</v>
      </c>
      <c r="E340" s="10" t="s">
        <v>31</v>
      </c>
      <c r="F340" s="22"/>
      <c r="G340" s="14"/>
      <c r="H340" s="15">
        <f>H341</f>
        <v>0</v>
      </c>
      <c r="I340" s="15"/>
      <c r="J340" s="15">
        <f t="shared" ref="J340:J342" si="193">J341</f>
        <v>0</v>
      </c>
      <c r="K340" s="15"/>
      <c r="L340" s="15">
        <f>L341</f>
        <v>9468.2000000000007</v>
      </c>
      <c r="M340" s="15"/>
      <c r="N340" s="15">
        <f>N341</f>
        <v>9468.2000000000007</v>
      </c>
      <c r="O340" s="15"/>
      <c r="P340" s="68">
        <f t="shared" si="187"/>
        <v>1</v>
      </c>
    </row>
    <row r="341" spans="1:16" s="2" customFormat="1" x14ac:dyDescent="0.2">
      <c r="B341" s="18" t="s">
        <v>254</v>
      </c>
      <c r="C341" s="13">
        <v>650</v>
      </c>
      <c r="D341" s="10" t="s">
        <v>253</v>
      </c>
      <c r="E341" s="10" t="s">
        <v>51</v>
      </c>
      <c r="F341" s="22"/>
      <c r="G341" s="14"/>
      <c r="H341" s="15">
        <f>H342</f>
        <v>0</v>
      </c>
      <c r="I341" s="15"/>
      <c r="J341" s="15">
        <f t="shared" si="193"/>
        <v>0</v>
      </c>
      <c r="K341" s="15"/>
      <c r="L341" s="15">
        <f>L342</f>
        <v>9468.2000000000007</v>
      </c>
      <c r="M341" s="15"/>
      <c r="N341" s="15">
        <f>N342</f>
        <v>9468.2000000000007</v>
      </c>
      <c r="O341" s="15"/>
      <c r="P341" s="68">
        <f t="shared" si="187"/>
        <v>1</v>
      </c>
    </row>
    <row r="342" spans="1:16" s="2" customFormat="1" ht="24" x14ac:dyDescent="0.2">
      <c r="B342" s="18" t="s">
        <v>123</v>
      </c>
      <c r="C342" s="13">
        <v>650</v>
      </c>
      <c r="D342" s="10" t="s">
        <v>253</v>
      </c>
      <c r="E342" s="10" t="s">
        <v>51</v>
      </c>
      <c r="F342" s="22" t="s">
        <v>188</v>
      </c>
      <c r="G342" s="14"/>
      <c r="H342" s="15">
        <f>H343</f>
        <v>0</v>
      </c>
      <c r="I342" s="15"/>
      <c r="J342" s="15">
        <f t="shared" si="193"/>
        <v>0</v>
      </c>
      <c r="K342" s="15"/>
      <c r="L342" s="15">
        <f>L343</f>
        <v>9468.2000000000007</v>
      </c>
      <c r="M342" s="15"/>
      <c r="N342" s="15">
        <f>N343</f>
        <v>9468.2000000000007</v>
      </c>
      <c r="O342" s="15"/>
      <c r="P342" s="68">
        <f t="shared" si="187"/>
        <v>1</v>
      </c>
    </row>
    <row r="343" spans="1:16" s="2" customFormat="1" ht="24" x14ac:dyDescent="0.2">
      <c r="B343" s="18" t="s">
        <v>53</v>
      </c>
      <c r="C343" s="13">
        <v>650</v>
      </c>
      <c r="D343" s="10" t="s">
        <v>253</v>
      </c>
      <c r="E343" s="10" t="s">
        <v>51</v>
      </c>
      <c r="F343" s="22" t="s">
        <v>193</v>
      </c>
      <c r="G343" s="14"/>
      <c r="H343" s="15">
        <f>H344+H353+H350</f>
        <v>0</v>
      </c>
      <c r="I343" s="15"/>
      <c r="J343" s="15">
        <f t="shared" ref="J343" si="194">J344+J353+J350</f>
        <v>0</v>
      </c>
      <c r="K343" s="15"/>
      <c r="L343" s="15">
        <f>L344+L347+L353+L350</f>
        <v>9468.2000000000007</v>
      </c>
      <c r="M343" s="15"/>
      <c r="N343" s="15">
        <f>N344+N347+N353+N350</f>
        <v>9468.2000000000007</v>
      </c>
      <c r="O343" s="15"/>
      <c r="P343" s="68">
        <f t="shared" si="187"/>
        <v>1</v>
      </c>
    </row>
    <row r="344" spans="1:16" s="2" customFormat="1" ht="36" hidden="1" x14ac:dyDescent="0.2">
      <c r="B344" s="46" t="s">
        <v>284</v>
      </c>
      <c r="C344" s="13">
        <v>650</v>
      </c>
      <c r="D344" s="10" t="s">
        <v>253</v>
      </c>
      <c r="E344" s="10" t="s">
        <v>51</v>
      </c>
      <c r="F344" s="22" t="s">
        <v>250</v>
      </c>
      <c r="G344" s="14"/>
      <c r="H344" s="15">
        <f>H345</f>
        <v>0</v>
      </c>
      <c r="I344" s="15"/>
      <c r="J344" s="15">
        <f t="shared" ref="J344:J345" si="195">J345</f>
        <v>0</v>
      </c>
      <c r="K344" s="15"/>
      <c r="L344" s="15">
        <f>L345</f>
        <v>0</v>
      </c>
      <c r="M344" s="15"/>
      <c r="N344" s="15">
        <f>N345</f>
        <v>0</v>
      </c>
      <c r="O344" s="15"/>
      <c r="P344" s="68" t="e">
        <f t="shared" si="187"/>
        <v>#DIV/0!</v>
      </c>
    </row>
    <row r="345" spans="1:16" s="2" customFormat="1" ht="24" hidden="1" x14ac:dyDescent="0.2">
      <c r="B345" s="18" t="s">
        <v>103</v>
      </c>
      <c r="C345" s="13">
        <v>650</v>
      </c>
      <c r="D345" s="10" t="s">
        <v>253</v>
      </c>
      <c r="E345" s="10" t="s">
        <v>51</v>
      </c>
      <c r="F345" s="22" t="s">
        <v>250</v>
      </c>
      <c r="G345" s="14">
        <v>200</v>
      </c>
      <c r="H345" s="15">
        <f>H346</f>
        <v>0</v>
      </c>
      <c r="I345" s="15"/>
      <c r="J345" s="15">
        <f t="shared" si="195"/>
        <v>0</v>
      </c>
      <c r="K345" s="15"/>
      <c r="L345" s="15">
        <f>L346</f>
        <v>0</v>
      </c>
      <c r="M345" s="15"/>
      <c r="N345" s="15">
        <f>N346</f>
        <v>0</v>
      </c>
      <c r="O345" s="15"/>
      <c r="P345" s="68" t="e">
        <f t="shared" si="187"/>
        <v>#DIV/0!</v>
      </c>
    </row>
    <row r="346" spans="1:16" s="2" customFormat="1" ht="24" hidden="1" x14ac:dyDescent="0.2">
      <c r="B346" s="18" t="s">
        <v>17</v>
      </c>
      <c r="C346" s="13">
        <v>650</v>
      </c>
      <c r="D346" s="10" t="s">
        <v>253</v>
      </c>
      <c r="E346" s="10" t="s">
        <v>51</v>
      </c>
      <c r="F346" s="22" t="s">
        <v>250</v>
      </c>
      <c r="G346" s="14">
        <v>240</v>
      </c>
      <c r="H346" s="15">
        <v>0</v>
      </c>
      <c r="I346" s="15"/>
      <c r="J346" s="15"/>
      <c r="K346" s="15"/>
      <c r="L346" s="15">
        <f>H346+J346</f>
        <v>0</v>
      </c>
      <c r="M346" s="15"/>
      <c r="N346" s="15"/>
      <c r="O346" s="15"/>
      <c r="P346" s="68" t="e">
        <f t="shared" si="187"/>
        <v>#DIV/0!</v>
      </c>
    </row>
    <row r="347" spans="1:16" ht="22.5" customHeight="1" x14ac:dyDescent="0.2">
      <c r="B347" s="49" t="s">
        <v>340</v>
      </c>
      <c r="C347" s="13">
        <v>650</v>
      </c>
      <c r="D347" s="10" t="s">
        <v>253</v>
      </c>
      <c r="E347" s="10" t="s">
        <v>51</v>
      </c>
      <c r="F347" s="38" t="s">
        <v>339</v>
      </c>
      <c r="G347" s="39"/>
      <c r="H347" s="40">
        <f>H348</f>
        <v>0</v>
      </c>
      <c r="I347" s="40"/>
      <c r="J347" s="40">
        <f t="shared" ref="J347:J348" si="196">J348</f>
        <v>0</v>
      </c>
      <c r="K347" s="40"/>
      <c r="L347" s="40">
        <f>L348</f>
        <v>9468.2000000000007</v>
      </c>
      <c r="M347" s="40"/>
      <c r="N347" s="40">
        <f>N348</f>
        <v>9468.2000000000007</v>
      </c>
      <c r="O347" s="40"/>
      <c r="P347" s="68">
        <f t="shared" si="187"/>
        <v>1</v>
      </c>
    </row>
    <row r="348" spans="1:16" x14ac:dyDescent="0.2">
      <c r="B348" s="18" t="s">
        <v>19</v>
      </c>
      <c r="C348" s="13">
        <v>650</v>
      </c>
      <c r="D348" s="10" t="s">
        <v>253</v>
      </c>
      <c r="E348" s="10" t="s">
        <v>51</v>
      </c>
      <c r="F348" s="38" t="s">
        <v>339</v>
      </c>
      <c r="G348" s="14">
        <v>800</v>
      </c>
      <c r="H348" s="40">
        <f>H349</f>
        <v>0</v>
      </c>
      <c r="I348" s="40"/>
      <c r="J348" s="40">
        <f t="shared" si="196"/>
        <v>0</v>
      </c>
      <c r="K348" s="40"/>
      <c r="L348" s="40">
        <f>L349</f>
        <v>9468.2000000000007</v>
      </c>
      <c r="M348" s="40"/>
      <c r="N348" s="40">
        <f>N349</f>
        <v>9468.2000000000007</v>
      </c>
      <c r="O348" s="40"/>
      <c r="P348" s="68">
        <f t="shared" si="187"/>
        <v>1</v>
      </c>
    </row>
    <row r="349" spans="1:16" x14ac:dyDescent="0.2">
      <c r="B349" s="41" t="s">
        <v>108</v>
      </c>
      <c r="C349" s="13">
        <v>650</v>
      </c>
      <c r="D349" s="10" t="s">
        <v>253</v>
      </c>
      <c r="E349" s="10" t="s">
        <v>51</v>
      </c>
      <c r="F349" s="38" t="s">
        <v>339</v>
      </c>
      <c r="G349" s="44">
        <v>830</v>
      </c>
      <c r="H349" s="40"/>
      <c r="I349" s="40"/>
      <c r="J349" s="40"/>
      <c r="K349" s="40"/>
      <c r="L349" s="40">
        <v>9468.2000000000007</v>
      </c>
      <c r="M349" s="40"/>
      <c r="N349" s="40">
        <v>9468.2000000000007</v>
      </c>
      <c r="O349" s="40"/>
      <c r="P349" s="68">
        <f t="shared" si="187"/>
        <v>1</v>
      </c>
    </row>
    <row r="350" spans="1:16" s="2" customFormat="1" ht="48" hidden="1" x14ac:dyDescent="0.2">
      <c r="B350" s="30" t="s">
        <v>78</v>
      </c>
      <c r="C350" s="13">
        <v>650</v>
      </c>
      <c r="D350" s="38" t="s">
        <v>253</v>
      </c>
      <c r="E350" s="38" t="s">
        <v>51</v>
      </c>
      <c r="F350" s="47" t="s">
        <v>240</v>
      </c>
      <c r="G350" s="33"/>
      <c r="H350" s="40">
        <f>H351</f>
        <v>0</v>
      </c>
      <c r="I350" s="40"/>
      <c r="J350" s="40">
        <f t="shared" ref="J350:J351" si="197">J351</f>
        <v>0</v>
      </c>
      <c r="K350" s="40"/>
      <c r="L350" s="40">
        <f>L351</f>
        <v>0</v>
      </c>
      <c r="M350" s="40"/>
      <c r="N350" s="40">
        <f>N351</f>
        <v>0</v>
      </c>
      <c r="O350" s="40"/>
      <c r="P350" s="68" t="e">
        <f t="shared" si="187"/>
        <v>#DIV/0!</v>
      </c>
    </row>
    <row r="351" spans="1:16" s="2" customFormat="1" hidden="1" x14ac:dyDescent="0.2">
      <c r="B351" s="30" t="s">
        <v>65</v>
      </c>
      <c r="C351" s="13">
        <v>650</v>
      </c>
      <c r="D351" s="38" t="s">
        <v>253</v>
      </c>
      <c r="E351" s="38" t="s">
        <v>51</v>
      </c>
      <c r="F351" s="47" t="s">
        <v>240</v>
      </c>
      <c r="G351" s="33">
        <v>500</v>
      </c>
      <c r="H351" s="40">
        <f>H352</f>
        <v>0</v>
      </c>
      <c r="I351" s="40"/>
      <c r="J351" s="40">
        <f t="shared" si="197"/>
        <v>0</v>
      </c>
      <c r="K351" s="40"/>
      <c r="L351" s="40">
        <f>L352</f>
        <v>0</v>
      </c>
      <c r="M351" s="40"/>
      <c r="N351" s="40">
        <f>N352</f>
        <v>0</v>
      </c>
      <c r="O351" s="40"/>
      <c r="P351" s="68" t="e">
        <f t="shared" si="187"/>
        <v>#DIV/0!</v>
      </c>
    </row>
    <row r="352" spans="1:16" s="2" customFormat="1" hidden="1" x14ac:dyDescent="0.2">
      <c r="B352" s="30" t="s">
        <v>66</v>
      </c>
      <c r="C352" s="13">
        <v>650</v>
      </c>
      <c r="D352" s="38" t="s">
        <v>253</v>
      </c>
      <c r="E352" s="38" t="s">
        <v>51</v>
      </c>
      <c r="F352" s="47" t="s">
        <v>240</v>
      </c>
      <c r="G352" s="33">
        <v>540</v>
      </c>
      <c r="H352" s="40">
        <v>0</v>
      </c>
      <c r="I352" s="40"/>
      <c r="J352" s="40"/>
      <c r="K352" s="40"/>
      <c r="L352" s="40">
        <v>0</v>
      </c>
      <c r="M352" s="40"/>
      <c r="N352" s="40"/>
      <c r="O352" s="40"/>
      <c r="P352" s="68" t="e">
        <f t="shared" si="187"/>
        <v>#DIV/0!</v>
      </c>
    </row>
    <row r="353" spans="2:16" s="2" customFormat="1" ht="24" hidden="1" x14ac:dyDescent="0.2">
      <c r="B353" s="30" t="s">
        <v>79</v>
      </c>
      <c r="C353" s="13">
        <v>650</v>
      </c>
      <c r="D353" s="38" t="s">
        <v>253</v>
      </c>
      <c r="E353" s="38" t="s">
        <v>51</v>
      </c>
      <c r="F353" s="38" t="s">
        <v>197</v>
      </c>
      <c r="G353" s="33"/>
      <c r="H353" s="40">
        <f>H354</f>
        <v>0</v>
      </c>
      <c r="I353" s="40"/>
      <c r="J353" s="40">
        <f t="shared" ref="J353:J354" si="198">J354</f>
        <v>0</v>
      </c>
      <c r="K353" s="40"/>
      <c r="L353" s="40">
        <f>L354</f>
        <v>0</v>
      </c>
      <c r="M353" s="40"/>
      <c r="N353" s="40">
        <f>N354</f>
        <v>0</v>
      </c>
      <c r="O353" s="40"/>
      <c r="P353" s="68" t="e">
        <f t="shared" si="187"/>
        <v>#DIV/0!</v>
      </c>
    </row>
    <row r="354" spans="2:16" s="2" customFormat="1" ht="24" hidden="1" x14ac:dyDescent="0.2">
      <c r="B354" s="18" t="s">
        <v>103</v>
      </c>
      <c r="C354" s="13">
        <v>650</v>
      </c>
      <c r="D354" s="10" t="s">
        <v>253</v>
      </c>
      <c r="E354" s="10" t="s">
        <v>51</v>
      </c>
      <c r="F354" s="10" t="s">
        <v>197</v>
      </c>
      <c r="G354" s="14">
        <v>200</v>
      </c>
      <c r="H354" s="40">
        <f>H355</f>
        <v>0</v>
      </c>
      <c r="I354" s="40"/>
      <c r="J354" s="40">
        <f t="shared" si="198"/>
        <v>0</v>
      </c>
      <c r="K354" s="40"/>
      <c r="L354" s="40">
        <f>L355</f>
        <v>0</v>
      </c>
      <c r="M354" s="40"/>
      <c r="N354" s="40">
        <f>N355</f>
        <v>0</v>
      </c>
      <c r="O354" s="40"/>
      <c r="P354" s="68" t="e">
        <f t="shared" si="187"/>
        <v>#DIV/0!</v>
      </c>
    </row>
    <row r="355" spans="2:16" s="2" customFormat="1" ht="24" hidden="1" x14ac:dyDescent="0.2">
      <c r="B355" s="18" t="s">
        <v>17</v>
      </c>
      <c r="C355" s="13">
        <v>650</v>
      </c>
      <c r="D355" s="10" t="s">
        <v>253</v>
      </c>
      <c r="E355" s="10" t="s">
        <v>51</v>
      </c>
      <c r="F355" s="10" t="s">
        <v>197</v>
      </c>
      <c r="G355" s="14">
        <v>240</v>
      </c>
      <c r="H355" s="15">
        <v>0</v>
      </c>
      <c r="I355" s="15"/>
      <c r="J355" s="15"/>
      <c r="K355" s="15"/>
      <c r="L355" s="15">
        <v>0</v>
      </c>
      <c r="M355" s="15"/>
      <c r="N355" s="15"/>
      <c r="O355" s="15"/>
      <c r="P355" s="68" t="e">
        <f t="shared" si="187"/>
        <v>#DIV/0!</v>
      </c>
    </row>
    <row r="356" spans="2:16" x14ac:dyDescent="0.2">
      <c r="B356" s="18" t="s">
        <v>235</v>
      </c>
      <c r="C356" s="13">
        <v>650</v>
      </c>
      <c r="D356" s="10" t="s">
        <v>43</v>
      </c>
      <c r="E356" s="10" t="s">
        <v>31</v>
      </c>
      <c r="F356" s="10"/>
      <c r="G356" s="14"/>
      <c r="H356" s="15">
        <f>H357</f>
        <v>25039.600000000002</v>
      </c>
      <c r="I356" s="15"/>
      <c r="J356" s="15">
        <f t="shared" ref="J356" si="199">J357</f>
        <v>1024.5</v>
      </c>
      <c r="K356" s="15"/>
      <c r="L356" s="15">
        <f>L357</f>
        <v>26064.100000000006</v>
      </c>
      <c r="M356" s="15"/>
      <c r="N356" s="15">
        <f>N357</f>
        <v>26050.100000000002</v>
      </c>
      <c r="O356" s="15"/>
      <c r="P356" s="68">
        <f t="shared" si="187"/>
        <v>0.99946286271154561</v>
      </c>
    </row>
    <row r="357" spans="2:16" x14ac:dyDescent="0.2">
      <c r="B357" s="18" t="s">
        <v>58</v>
      </c>
      <c r="C357" s="13">
        <v>650</v>
      </c>
      <c r="D357" s="10" t="s">
        <v>43</v>
      </c>
      <c r="E357" s="10" t="s">
        <v>40</v>
      </c>
      <c r="F357" s="10"/>
      <c r="G357" s="14"/>
      <c r="H357" s="15">
        <f>H358+H392</f>
        <v>25039.600000000002</v>
      </c>
      <c r="I357" s="15"/>
      <c r="J357" s="15">
        <f>J358+J392</f>
        <v>1024.5</v>
      </c>
      <c r="K357" s="15"/>
      <c r="L357" s="15">
        <f>L358+L392</f>
        <v>26064.100000000006</v>
      </c>
      <c r="M357" s="15"/>
      <c r="N357" s="15">
        <f>N358+N392</f>
        <v>26050.100000000002</v>
      </c>
      <c r="O357" s="15"/>
      <c r="P357" s="68">
        <f t="shared" si="187"/>
        <v>0.99946286271154561</v>
      </c>
    </row>
    <row r="358" spans="2:16" ht="24" x14ac:dyDescent="0.2">
      <c r="B358" s="20" t="s">
        <v>125</v>
      </c>
      <c r="C358" s="13">
        <v>650</v>
      </c>
      <c r="D358" s="10" t="s">
        <v>43</v>
      </c>
      <c r="E358" s="10" t="s">
        <v>40</v>
      </c>
      <c r="F358" s="38" t="s">
        <v>211</v>
      </c>
      <c r="G358" s="14"/>
      <c r="H358" s="15">
        <f>H359+H379</f>
        <v>24969.600000000002</v>
      </c>
      <c r="I358" s="15"/>
      <c r="J358" s="15">
        <f>J359+J379</f>
        <v>1024.5</v>
      </c>
      <c r="K358" s="15"/>
      <c r="L358" s="15">
        <f>L359+L379</f>
        <v>25994.100000000006</v>
      </c>
      <c r="M358" s="15"/>
      <c r="N358" s="15">
        <f>N359+N379</f>
        <v>25980.100000000002</v>
      </c>
      <c r="O358" s="15"/>
      <c r="P358" s="68">
        <f t="shared" si="187"/>
        <v>0.99946141624445528</v>
      </c>
    </row>
    <row r="359" spans="2:16" ht="36" x14ac:dyDescent="0.2">
      <c r="B359" s="17" t="s">
        <v>96</v>
      </c>
      <c r="C359" s="13">
        <v>650</v>
      </c>
      <c r="D359" s="10" t="s">
        <v>43</v>
      </c>
      <c r="E359" s="10" t="s">
        <v>40</v>
      </c>
      <c r="F359" s="38" t="s">
        <v>212</v>
      </c>
      <c r="G359" s="14"/>
      <c r="H359" s="15">
        <f>H360+H373</f>
        <v>9417.7000000000007</v>
      </c>
      <c r="I359" s="15"/>
      <c r="J359" s="15">
        <f>J360+J373</f>
        <v>426.2</v>
      </c>
      <c r="K359" s="15"/>
      <c r="L359" s="15">
        <f>L360+L373</f>
        <v>9843.9000000000015</v>
      </c>
      <c r="M359" s="15"/>
      <c r="N359" s="15">
        <f>N360+N373</f>
        <v>9843.4000000000015</v>
      </c>
      <c r="O359" s="15"/>
      <c r="P359" s="68">
        <f t="shared" si="187"/>
        <v>0.99994920712319302</v>
      </c>
    </row>
    <row r="360" spans="2:16" x14ac:dyDescent="0.2">
      <c r="B360" s="17" t="s">
        <v>97</v>
      </c>
      <c r="C360" s="13">
        <v>650</v>
      </c>
      <c r="D360" s="10" t="s">
        <v>43</v>
      </c>
      <c r="E360" s="10" t="s">
        <v>40</v>
      </c>
      <c r="F360" s="38" t="s">
        <v>213</v>
      </c>
      <c r="G360" s="14"/>
      <c r="H360" s="15">
        <f>H361+H366</f>
        <v>8103.2000000000007</v>
      </c>
      <c r="I360" s="15"/>
      <c r="J360" s="15">
        <f>J361+J366</f>
        <v>443</v>
      </c>
      <c r="K360" s="15"/>
      <c r="L360" s="15">
        <f>L361+L366</f>
        <v>8546.2000000000007</v>
      </c>
      <c r="M360" s="15"/>
      <c r="N360" s="15">
        <f>N361+N366</f>
        <v>8545.7000000000007</v>
      </c>
      <c r="O360" s="15"/>
      <c r="P360" s="68">
        <f t="shared" si="187"/>
        <v>0.99994149446537639</v>
      </c>
    </row>
    <row r="361" spans="2:16" ht="24" x14ac:dyDescent="0.2">
      <c r="B361" s="17" t="s">
        <v>98</v>
      </c>
      <c r="C361" s="13">
        <v>650</v>
      </c>
      <c r="D361" s="10" t="s">
        <v>43</v>
      </c>
      <c r="E361" s="10" t="s">
        <v>40</v>
      </c>
      <c r="F361" s="10" t="s">
        <v>214</v>
      </c>
      <c r="G361" s="14"/>
      <c r="H361" s="15">
        <f>H362+H364</f>
        <v>7970.1</v>
      </c>
      <c r="I361" s="15"/>
      <c r="J361" s="15">
        <f t="shared" ref="J361" si="200">J362+J364</f>
        <v>443.1</v>
      </c>
      <c r="K361" s="15"/>
      <c r="L361" s="15">
        <f>L362+L364</f>
        <v>8413.2000000000007</v>
      </c>
      <c r="M361" s="15"/>
      <c r="N361" s="15">
        <f>N362+N364</f>
        <v>8412.7000000000007</v>
      </c>
      <c r="O361" s="15"/>
      <c r="P361" s="68">
        <f t="shared" si="187"/>
        <v>0.99994056958113442</v>
      </c>
    </row>
    <row r="362" spans="2:16" ht="48" x14ac:dyDescent="0.2">
      <c r="B362" s="18" t="s">
        <v>10</v>
      </c>
      <c r="C362" s="13">
        <v>650</v>
      </c>
      <c r="D362" s="10" t="s">
        <v>43</v>
      </c>
      <c r="E362" s="10" t="s">
        <v>40</v>
      </c>
      <c r="F362" s="10" t="s">
        <v>214</v>
      </c>
      <c r="G362" s="14">
        <v>100</v>
      </c>
      <c r="H362" s="15">
        <f>H363</f>
        <v>6884.7</v>
      </c>
      <c r="I362" s="15"/>
      <c r="J362" s="15">
        <f t="shared" ref="J362" si="201">J363</f>
        <v>510.6</v>
      </c>
      <c r="K362" s="15"/>
      <c r="L362" s="15">
        <f>L363</f>
        <v>7395.3</v>
      </c>
      <c r="M362" s="15"/>
      <c r="N362" s="15">
        <f>N363</f>
        <v>7395.3</v>
      </c>
      <c r="O362" s="15"/>
      <c r="P362" s="68">
        <f t="shared" si="187"/>
        <v>1</v>
      </c>
    </row>
    <row r="363" spans="2:16" x14ac:dyDescent="0.2">
      <c r="B363" s="18" t="s">
        <v>106</v>
      </c>
      <c r="C363" s="13">
        <v>650</v>
      </c>
      <c r="D363" s="10" t="s">
        <v>43</v>
      </c>
      <c r="E363" s="10" t="s">
        <v>40</v>
      </c>
      <c r="F363" s="10" t="s">
        <v>214</v>
      </c>
      <c r="G363" s="14">
        <v>110</v>
      </c>
      <c r="H363" s="15">
        <v>6884.7</v>
      </c>
      <c r="I363" s="15"/>
      <c r="J363" s="15">
        <v>510.6</v>
      </c>
      <c r="K363" s="15"/>
      <c r="L363" s="15">
        <f>H363+J363</f>
        <v>7395.3</v>
      </c>
      <c r="M363" s="15"/>
      <c r="N363" s="15">
        <v>7395.3</v>
      </c>
      <c r="O363" s="15"/>
      <c r="P363" s="68">
        <f t="shared" si="187"/>
        <v>1</v>
      </c>
    </row>
    <row r="364" spans="2:16" ht="24" x14ac:dyDescent="0.2">
      <c r="B364" s="18" t="s">
        <v>103</v>
      </c>
      <c r="C364" s="13">
        <v>650</v>
      </c>
      <c r="D364" s="10" t="s">
        <v>43</v>
      </c>
      <c r="E364" s="10" t="s">
        <v>40</v>
      </c>
      <c r="F364" s="10" t="s">
        <v>214</v>
      </c>
      <c r="G364" s="14">
        <v>200</v>
      </c>
      <c r="H364" s="15">
        <f>H365</f>
        <v>1085.4000000000001</v>
      </c>
      <c r="I364" s="15"/>
      <c r="J364" s="15">
        <f t="shared" ref="J364" si="202">J365</f>
        <v>-67.5</v>
      </c>
      <c r="K364" s="15"/>
      <c r="L364" s="15">
        <f>L365</f>
        <v>1017.9000000000001</v>
      </c>
      <c r="M364" s="15"/>
      <c r="N364" s="15">
        <f>N365</f>
        <v>1017.4</v>
      </c>
      <c r="O364" s="15"/>
      <c r="P364" s="68">
        <f t="shared" si="187"/>
        <v>0.99950879261224079</v>
      </c>
    </row>
    <row r="365" spans="2:16" ht="24" x14ac:dyDescent="0.2">
      <c r="B365" s="18" t="s">
        <v>17</v>
      </c>
      <c r="C365" s="13">
        <v>650</v>
      </c>
      <c r="D365" s="10" t="s">
        <v>43</v>
      </c>
      <c r="E365" s="10" t="s">
        <v>40</v>
      </c>
      <c r="F365" s="10" t="s">
        <v>214</v>
      </c>
      <c r="G365" s="14">
        <v>240</v>
      </c>
      <c r="H365" s="15">
        <v>1085.4000000000001</v>
      </c>
      <c r="I365" s="15"/>
      <c r="J365" s="15">
        <v>-67.5</v>
      </c>
      <c r="K365" s="15"/>
      <c r="L365" s="15">
        <f>H365+J365</f>
        <v>1017.9000000000001</v>
      </c>
      <c r="M365" s="15"/>
      <c r="N365" s="15">
        <v>1017.4</v>
      </c>
      <c r="O365" s="15"/>
      <c r="P365" s="68">
        <f t="shared" si="187"/>
        <v>0.99950879261224079</v>
      </c>
    </row>
    <row r="366" spans="2:16" x14ac:dyDescent="0.2">
      <c r="B366" s="49" t="s">
        <v>220</v>
      </c>
      <c r="C366" s="13">
        <v>650</v>
      </c>
      <c r="D366" s="38" t="s">
        <v>43</v>
      </c>
      <c r="E366" s="38" t="s">
        <v>40</v>
      </c>
      <c r="F366" s="38" t="s">
        <v>213</v>
      </c>
      <c r="G366" s="39"/>
      <c r="H366" s="40">
        <f>H367+H370</f>
        <v>133.1</v>
      </c>
      <c r="I366" s="40"/>
      <c r="J366" s="40">
        <f t="shared" ref="J366" si="203">J367+J370</f>
        <v>-0.1</v>
      </c>
      <c r="K366" s="40"/>
      <c r="L366" s="40">
        <f>L367+L370</f>
        <v>133</v>
      </c>
      <c r="M366" s="40"/>
      <c r="N366" s="40">
        <f>N367+N370</f>
        <v>133</v>
      </c>
      <c r="O366" s="40"/>
      <c r="P366" s="68">
        <f t="shared" si="187"/>
        <v>1</v>
      </c>
    </row>
    <row r="367" spans="2:16" ht="24" x14ac:dyDescent="0.2">
      <c r="B367" s="49" t="s">
        <v>285</v>
      </c>
      <c r="C367" s="13">
        <v>650</v>
      </c>
      <c r="D367" s="38" t="s">
        <v>43</v>
      </c>
      <c r="E367" s="38" t="s">
        <v>40</v>
      </c>
      <c r="F367" s="38" t="s">
        <v>242</v>
      </c>
      <c r="G367" s="39"/>
      <c r="H367" s="40">
        <f>H368</f>
        <v>126.4</v>
      </c>
      <c r="I367" s="40"/>
      <c r="J367" s="40">
        <f t="shared" ref="J367:J368" si="204">J368</f>
        <v>0</v>
      </c>
      <c r="K367" s="40"/>
      <c r="L367" s="40">
        <f>L368</f>
        <v>126.4</v>
      </c>
      <c r="M367" s="40"/>
      <c r="N367" s="40">
        <f>N368</f>
        <v>126.4</v>
      </c>
      <c r="O367" s="40"/>
      <c r="P367" s="68">
        <f t="shared" si="187"/>
        <v>1</v>
      </c>
    </row>
    <row r="368" spans="2:16" ht="24" x14ac:dyDescent="0.2">
      <c r="B368" s="18" t="s">
        <v>103</v>
      </c>
      <c r="C368" s="13">
        <v>650</v>
      </c>
      <c r="D368" s="10" t="s">
        <v>43</v>
      </c>
      <c r="E368" s="10" t="s">
        <v>40</v>
      </c>
      <c r="F368" s="10" t="s">
        <v>242</v>
      </c>
      <c r="G368" s="14">
        <v>200</v>
      </c>
      <c r="H368" s="15">
        <f>H369</f>
        <v>126.4</v>
      </c>
      <c r="I368" s="15"/>
      <c r="J368" s="15">
        <f t="shared" si="204"/>
        <v>0</v>
      </c>
      <c r="K368" s="15"/>
      <c r="L368" s="15">
        <f>L369</f>
        <v>126.4</v>
      </c>
      <c r="M368" s="15"/>
      <c r="N368" s="15">
        <f>N369</f>
        <v>126.4</v>
      </c>
      <c r="O368" s="15"/>
      <c r="P368" s="68">
        <f t="shared" si="187"/>
        <v>1</v>
      </c>
    </row>
    <row r="369" spans="2:16" ht="24" x14ac:dyDescent="0.2">
      <c r="B369" s="30" t="s">
        <v>17</v>
      </c>
      <c r="C369" s="13">
        <v>650</v>
      </c>
      <c r="D369" s="32" t="s">
        <v>43</v>
      </c>
      <c r="E369" s="32" t="s">
        <v>40</v>
      </c>
      <c r="F369" s="32" t="s">
        <v>242</v>
      </c>
      <c r="G369" s="33">
        <v>240</v>
      </c>
      <c r="H369" s="34">
        <v>126.4</v>
      </c>
      <c r="I369" s="34"/>
      <c r="J369" s="34"/>
      <c r="K369" s="34"/>
      <c r="L369" s="34">
        <f>H369+J369</f>
        <v>126.4</v>
      </c>
      <c r="M369" s="34"/>
      <c r="N369" s="34">
        <v>126.4</v>
      </c>
      <c r="O369" s="34"/>
      <c r="P369" s="68">
        <f t="shared" si="187"/>
        <v>1</v>
      </c>
    </row>
    <row r="370" spans="2:16" ht="36" x14ac:dyDescent="0.2">
      <c r="B370" s="30" t="s">
        <v>286</v>
      </c>
      <c r="C370" s="13">
        <v>650</v>
      </c>
      <c r="D370" s="32" t="s">
        <v>43</v>
      </c>
      <c r="E370" s="32" t="s">
        <v>40</v>
      </c>
      <c r="F370" s="32" t="s">
        <v>241</v>
      </c>
      <c r="G370" s="33"/>
      <c r="H370" s="34">
        <f>H371</f>
        <v>6.7</v>
      </c>
      <c r="I370" s="34"/>
      <c r="J370" s="34">
        <f t="shared" ref="J370:J371" si="205">J371</f>
        <v>-0.1</v>
      </c>
      <c r="K370" s="34"/>
      <c r="L370" s="34">
        <f>L371</f>
        <v>6.6000000000000005</v>
      </c>
      <c r="M370" s="34"/>
      <c r="N370" s="34">
        <f>N371</f>
        <v>6.6</v>
      </c>
      <c r="O370" s="34"/>
      <c r="P370" s="68">
        <f t="shared" si="187"/>
        <v>0.99999999999999989</v>
      </c>
    </row>
    <row r="371" spans="2:16" ht="24" x14ac:dyDescent="0.2">
      <c r="B371" s="18" t="s">
        <v>103</v>
      </c>
      <c r="C371" s="13">
        <v>650</v>
      </c>
      <c r="D371" s="32" t="s">
        <v>43</v>
      </c>
      <c r="E371" s="32" t="s">
        <v>40</v>
      </c>
      <c r="F371" s="32" t="s">
        <v>241</v>
      </c>
      <c r="G371" s="14">
        <v>200</v>
      </c>
      <c r="H371" s="34">
        <f>H372</f>
        <v>6.7</v>
      </c>
      <c r="I371" s="34"/>
      <c r="J371" s="34">
        <f t="shared" si="205"/>
        <v>-0.1</v>
      </c>
      <c r="K371" s="34"/>
      <c r="L371" s="34">
        <f>L372</f>
        <v>6.6000000000000005</v>
      </c>
      <c r="M371" s="34"/>
      <c r="N371" s="34">
        <f>N372</f>
        <v>6.6</v>
      </c>
      <c r="O371" s="34"/>
      <c r="P371" s="68">
        <f t="shared" si="187"/>
        <v>0.99999999999999989</v>
      </c>
    </row>
    <row r="372" spans="2:16" ht="24" x14ac:dyDescent="0.2">
      <c r="B372" s="30" t="s">
        <v>17</v>
      </c>
      <c r="C372" s="13">
        <v>650</v>
      </c>
      <c r="D372" s="32" t="s">
        <v>43</v>
      </c>
      <c r="E372" s="32" t="s">
        <v>40</v>
      </c>
      <c r="F372" s="32" t="s">
        <v>241</v>
      </c>
      <c r="G372" s="33">
        <v>240</v>
      </c>
      <c r="H372" s="34">
        <v>6.7</v>
      </c>
      <c r="I372" s="34"/>
      <c r="J372" s="34">
        <v>-0.1</v>
      </c>
      <c r="K372" s="34"/>
      <c r="L372" s="34">
        <f>H372+J372</f>
        <v>6.6000000000000005</v>
      </c>
      <c r="M372" s="34"/>
      <c r="N372" s="34">
        <v>6.6</v>
      </c>
      <c r="O372" s="34"/>
      <c r="P372" s="68">
        <f t="shared" si="187"/>
        <v>0.99999999999999989</v>
      </c>
    </row>
    <row r="373" spans="2:16" x14ac:dyDescent="0.2">
      <c r="B373" s="17" t="s">
        <v>99</v>
      </c>
      <c r="C373" s="13">
        <v>650</v>
      </c>
      <c r="D373" s="10" t="s">
        <v>43</v>
      </c>
      <c r="E373" s="10" t="s">
        <v>40</v>
      </c>
      <c r="F373" s="10" t="s">
        <v>215</v>
      </c>
      <c r="G373" s="14"/>
      <c r="H373" s="15">
        <f>H374</f>
        <v>1314.5</v>
      </c>
      <c r="I373" s="15"/>
      <c r="J373" s="15">
        <f t="shared" ref="J373" si="206">J374</f>
        <v>-16.799999999999997</v>
      </c>
      <c r="K373" s="15"/>
      <c r="L373" s="15">
        <f>L374</f>
        <v>1297.7</v>
      </c>
      <c r="M373" s="15"/>
      <c r="N373" s="15">
        <f>N374</f>
        <v>1297.7</v>
      </c>
      <c r="O373" s="15"/>
      <c r="P373" s="68">
        <f t="shared" si="187"/>
        <v>1</v>
      </c>
    </row>
    <row r="374" spans="2:16" ht="24" x14ac:dyDescent="0.2">
      <c r="B374" s="17" t="s">
        <v>98</v>
      </c>
      <c r="C374" s="13">
        <v>650</v>
      </c>
      <c r="D374" s="10" t="s">
        <v>43</v>
      </c>
      <c r="E374" s="10" t="s">
        <v>40</v>
      </c>
      <c r="F374" s="10" t="s">
        <v>216</v>
      </c>
      <c r="G374" s="14"/>
      <c r="H374" s="15">
        <f>H375+H377</f>
        <v>1314.5</v>
      </c>
      <c r="I374" s="15"/>
      <c r="J374" s="15">
        <f t="shared" ref="J374" si="207">J375+J377</f>
        <v>-16.799999999999997</v>
      </c>
      <c r="K374" s="15"/>
      <c r="L374" s="15">
        <f>L375+L377</f>
        <v>1297.7</v>
      </c>
      <c r="M374" s="15"/>
      <c r="N374" s="15">
        <f>N375+N377</f>
        <v>1297.7</v>
      </c>
      <c r="O374" s="15"/>
      <c r="P374" s="68">
        <f t="shared" si="187"/>
        <v>1</v>
      </c>
    </row>
    <row r="375" spans="2:16" ht="48" x14ac:dyDescent="0.2">
      <c r="B375" s="18" t="s">
        <v>10</v>
      </c>
      <c r="C375" s="13">
        <v>650</v>
      </c>
      <c r="D375" s="10" t="s">
        <v>43</v>
      </c>
      <c r="E375" s="10" t="s">
        <v>40</v>
      </c>
      <c r="F375" s="10" t="s">
        <v>216</v>
      </c>
      <c r="G375" s="14">
        <v>100</v>
      </c>
      <c r="H375" s="15">
        <f>H376</f>
        <v>922.6</v>
      </c>
      <c r="I375" s="15"/>
      <c r="J375" s="15">
        <f t="shared" ref="J375" si="208">J376</f>
        <v>31.6</v>
      </c>
      <c r="K375" s="15"/>
      <c r="L375" s="15">
        <f>L376</f>
        <v>954.2</v>
      </c>
      <c r="M375" s="15"/>
      <c r="N375" s="15">
        <f>N376</f>
        <v>954.2</v>
      </c>
      <c r="O375" s="15"/>
      <c r="P375" s="68">
        <f t="shared" si="187"/>
        <v>1</v>
      </c>
    </row>
    <row r="376" spans="2:16" x14ac:dyDescent="0.2">
      <c r="B376" s="18" t="s">
        <v>106</v>
      </c>
      <c r="C376" s="13">
        <v>650</v>
      </c>
      <c r="D376" s="10" t="s">
        <v>43</v>
      </c>
      <c r="E376" s="10" t="s">
        <v>40</v>
      </c>
      <c r="F376" s="10" t="s">
        <v>216</v>
      </c>
      <c r="G376" s="14">
        <v>110</v>
      </c>
      <c r="H376" s="15">
        <v>922.6</v>
      </c>
      <c r="I376" s="15"/>
      <c r="J376" s="15">
        <v>31.6</v>
      </c>
      <c r="K376" s="15"/>
      <c r="L376" s="15">
        <f>H376+J376</f>
        <v>954.2</v>
      </c>
      <c r="M376" s="15"/>
      <c r="N376" s="15">
        <v>954.2</v>
      </c>
      <c r="O376" s="15"/>
      <c r="P376" s="68">
        <f t="shared" si="187"/>
        <v>1</v>
      </c>
    </row>
    <row r="377" spans="2:16" ht="24" x14ac:dyDescent="0.2">
      <c r="B377" s="18" t="s">
        <v>103</v>
      </c>
      <c r="C377" s="13">
        <v>650</v>
      </c>
      <c r="D377" s="10" t="s">
        <v>43</v>
      </c>
      <c r="E377" s="10" t="s">
        <v>40</v>
      </c>
      <c r="F377" s="10" t="s">
        <v>216</v>
      </c>
      <c r="G377" s="14">
        <v>200</v>
      </c>
      <c r="H377" s="15">
        <f t="shared" ref="H377:N377" si="209">H378</f>
        <v>391.9</v>
      </c>
      <c r="I377" s="15"/>
      <c r="J377" s="15">
        <f t="shared" si="209"/>
        <v>-48.4</v>
      </c>
      <c r="K377" s="15"/>
      <c r="L377" s="15">
        <f t="shared" si="209"/>
        <v>343.5</v>
      </c>
      <c r="M377" s="15"/>
      <c r="N377" s="15">
        <f t="shared" si="209"/>
        <v>343.5</v>
      </c>
      <c r="O377" s="15"/>
      <c r="P377" s="68">
        <f t="shared" si="187"/>
        <v>1</v>
      </c>
    </row>
    <row r="378" spans="2:16" ht="24" x14ac:dyDescent="0.2">
      <c r="B378" s="18" t="s">
        <v>17</v>
      </c>
      <c r="C378" s="13">
        <v>650</v>
      </c>
      <c r="D378" s="10" t="s">
        <v>43</v>
      </c>
      <c r="E378" s="10" t="s">
        <v>40</v>
      </c>
      <c r="F378" s="10" t="s">
        <v>216</v>
      </c>
      <c r="G378" s="14">
        <v>240</v>
      </c>
      <c r="H378" s="15">
        <v>391.9</v>
      </c>
      <c r="I378" s="15"/>
      <c r="J378" s="15">
        <v>-48.4</v>
      </c>
      <c r="K378" s="15"/>
      <c r="L378" s="15">
        <f>H378+J378</f>
        <v>343.5</v>
      </c>
      <c r="M378" s="15"/>
      <c r="N378" s="15">
        <v>343.5</v>
      </c>
      <c r="O378" s="15"/>
      <c r="P378" s="68">
        <f t="shared" si="187"/>
        <v>1</v>
      </c>
    </row>
    <row r="379" spans="2:16" x14ac:dyDescent="0.2">
      <c r="B379" s="17" t="s">
        <v>75</v>
      </c>
      <c r="C379" s="13">
        <v>650</v>
      </c>
      <c r="D379" s="10" t="s">
        <v>43</v>
      </c>
      <c r="E379" s="10" t="s">
        <v>40</v>
      </c>
      <c r="F379" s="10" t="s">
        <v>217</v>
      </c>
      <c r="G379" s="14"/>
      <c r="H379" s="15">
        <f>H380</f>
        <v>15551.900000000001</v>
      </c>
      <c r="I379" s="15"/>
      <c r="J379" s="15">
        <f t="shared" ref="J379" si="210">J380</f>
        <v>598.30000000000007</v>
      </c>
      <c r="K379" s="15"/>
      <c r="L379" s="15">
        <f>L380</f>
        <v>16150.200000000003</v>
      </c>
      <c r="M379" s="15"/>
      <c r="N379" s="15">
        <f>N380</f>
        <v>16136.7</v>
      </c>
      <c r="O379" s="15"/>
      <c r="P379" s="68">
        <f t="shared" si="187"/>
        <v>0.99916409703904585</v>
      </c>
    </row>
    <row r="380" spans="2:16" ht="24" x14ac:dyDescent="0.2">
      <c r="B380" s="17" t="s">
        <v>76</v>
      </c>
      <c r="C380" s="13">
        <v>650</v>
      </c>
      <c r="D380" s="10" t="s">
        <v>43</v>
      </c>
      <c r="E380" s="10" t="s">
        <v>40</v>
      </c>
      <c r="F380" s="10" t="s">
        <v>218</v>
      </c>
      <c r="G380" s="14"/>
      <c r="H380" s="15">
        <f>H381+H389</f>
        <v>15551.900000000001</v>
      </c>
      <c r="I380" s="15"/>
      <c r="J380" s="15">
        <f t="shared" ref="J380" si="211">J381+J389</f>
        <v>598.30000000000007</v>
      </c>
      <c r="K380" s="15"/>
      <c r="L380" s="15">
        <f>L381+L389</f>
        <v>16150.200000000003</v>
      </c>
      <c r="M380" s="15"/>
      <c r="N380" s="15">
        <f>N381+N389</f>
        <v>16136.7</v>
      </c>
      <c r="O380" s="15"/>
      <c r="P380" s="68">
        <f t="shared" si="187"/>
        <v>0.99916409703904585</v>
      </c>
    </row>
    <row r="381" spans="2:16" ht="24" x14ac:dyDescent="0.2">
      <c r="B381" s="17" t="s">
        <v>98</v>
      </c>
      <c r="C381" s="13">
        <v>650</v>
      </c>
      <c r="D381" s="10" t="s">
        <v>43</v>
      </c>
      <c r="E381" s="10" t="s">
        <v>40</v>
      </c>
      <c r="F381" s="10" t="s">
        <v>219</v>
      </c>
      <c r="G381" s="14"/>
      <c r="H381" s="15">
        <f>H382+H384+H386</f>
        <v>15551.900000000001</v>
      </c>
      <c r="I381" s="15"/>
      <c r="J381" s="15">
        <f t="shared" ref="J381" si="212">J382+J384+J386</f>
        <v>598.30000000000007</v>
      </c>
      <c r="K381" s="15"/>
      <c r="L381" s="15">
        <f>L382+L384+L386</f>
        <v>16150.200000000003</v>
      </c>
      <c r="M381" s="15"/>
      <c r="N381" s="15">
        <f>N382+N384+N386</f>
        <v>16136.7</v>
      </c>
      <c r="O381" s="15"/>
      <c r="P381" s="68">
        <f t="shared" si="187"/>
        <v>0.99916409703904585</v>
      </c>
    </row>
    <row r="382" spans="2:16" ht="48" x14ac:dyDescent="0.2">
      <c r="B382" s="18" t="s">
        <v>10</v>
      </c>
      <c r="C382" s="13">
        <v>650</v>
      </c>
      <c r="D382" s="10" t="s">
        <v>43</v>
      </c>
      <c r="E382" s="10" t="s">
        <v>40</v>
      </c>
      <c r="F382" s="10" t="s">
        <v>219</v>
      </c>
      <c r="G382" s="14">
        <v>100</v>
      </c>
      <c r="H382" s="15">
        <f>H383</f>
        <v>12249.7</v>
      </c>
      <c r="I382" s="15"/>
      <c r="J382" s="15">
        <f t="shared" ref="J382" si="213">J383</f>
        <v>1048.2</v>
      </c>
      <c r="K382" s="15"/>
      <c r="L382" s="15">
        <f>L383</f>
        <v>13297.900000000001</v>
      </c>
      <c r="M382" s="15"/>
      <c r="N382" s="15">
        <f>N383</f>
        <v>13297.9</v>
      </c>
      <c r="O382" s="15"/>
      <c r="P382" s="68">
        <f t="shared" si="187"/>
        <v>0.99999999999999989</v>
      </c>
    </row>
    <row r="383" spans="2:16" x14ac:dyDescent="0.2">
      <c r="B383" s="18" t="s">
        <v>106</v>
      </c>
      <c r="C383" s="13">
        <v>650</v>
      </c>
      <c r="D383" s="10" t="s">
        <v>43</v>
      </c>
      <c r="E383" s="10" t="s">
        <v>40</v>
      </c>
      <c r="F383" s="10" t="s">
        <v>219</v>
      </c>
      <c r="G383" s="14">
        <v>110</v>
      </c>
      <c r="H383" s="15">
        <v>12249.7</v>
      </c>
      <c r="I383" s="15"/>
      <c r="J383" s="15">
        <v>1048.2</v>
      </c>
      <c r="K383" s="15"/>
      <c r="L383" s="15">
        <f>H383+J383</f>
        <v>13297.900000000001</v>
      </c>
      <c r="M383" s="15"/>
      <c r="N383" s="15">
        <v>13297.9</v>
      </c>
      <c r="O383" s="15"/>
      <c r="P383" s="68">
        <f t="shared" si="187"/>
        <v>0.99999999999999989</v>
      </c>
    </row>
    <row r="384" spans="2:16" ht="24" x14ac:dyDescent="0.2">
      <c r="B384" s="18" t="s">
        <v>103</v>
      </c>
      <c r="C384" s="13">
        <v>650</v>
      </c>
      <c r="D384" s="10" t="s">
        <v>43</v>
      </c>
      <c r="E384" s="10" t="s">
        <v>40</v>
      </c>
      <c r="F384" s="10" t="s">
        <v>219</v>
      </c>
      <c r="G384" s="14">
        <v>200</v>
      </c>
      <c r="H384" s="15">
        <f>H385</f>
        <v>3010.5</v>
      </c>
      <c r="I384" s="15"/>
      <c r="J384" s="15">
        <f t="shared" ref="J384" si="214">J385</f>
        <v>-357.9</v>
      </c>
      <c r="K384" s="15"/>
      <c r="L384" s="15">
        <f>L385</f>
        <v>2652.6</v>
      </c>
      <c r="M384" s="15"/>
      <c r="N384" s="15">
        <f>N385</f>
        <v>2639.1</v>
      </c>
      <c r="O384" s="15"/>
      <c r="P384" s="68">
        <f t="shared" si="187"/>
        <v>0.99491065369825826</v>
      </c>
    </row>
    <row r="385" spans="2:16" ht="24" x14ac:dyDescent="0.2">
      <c r="B385" s="18" t="s">
        <v>17</v>
      </c>
      <c r="C385" s="13">
        <v>650</v>
      </c>
      <c r="D385" s="10" t="s">
        <v>43</v>
      </c>
      <c r="E385" s="10" t="s">
        <v>40</v>
      </c>
      <c r="F385" s="10" t="s">
        <v>219</v>
      </c>
      <c r="G385" s="14">
        <v>240</v>
      </c>
      <c r="H385" s="15">
        <v>3010.5</v>
      </c>
      <c r="I385" s="15"/>
      <c r="J385" s="15">
        <v>-357.9</v>
      </c>
      <c r="K385" s="15"/>
      <c r="L385" s="15">
        <f>H385+J385</f>
        <v>2652.6</v>
      </c>
      <c r="M385" s="15"/>
      <c r="N385" s="15">
        <v>2639.1</v>
      </c>
      <c r="O385" s="15"/>
      <c r="P385" s="68">
        <f t="shared" si="187"/>
        <v>0.99491065369825826</v>
      </c>
    </row>
    <row r="386" spans="2:16" x14ac:dyDescent="0.2">
      <c r="B386" s="18" t="s">
        <v>19</v>
      </c>
      <c r="C386" s="13">
        <v>650</v>
      </c>
      <c r="D386" s="10" t="s">
        <v>43</v>
      </c>
      <c r="E386" s="10" t="s">
        <v>40</v>
      </c>
      <c r="F386" s="10" t="s">
        <v>219</v>
      </c>
      <c r="G386" s="14">
        <v>800</v>
      </c>
      <c r="H386" s="15">
        <f>H387+H388</f>
        <v>291.7</v>
      </c>
      <c r="I386" s="15"/>
      <c r="J386" s="15">
        <f t="shared" ref="J386" si="215">J387+J388</f>
        <v>-92</v>
      </c>
      <c r="K386" s="15"/>
      <c r="L386" s="15">
        <f>L387+L388</f>
        <v>199.7</v>
      </c>
      <c r="M386" s="15"/>
      <c r="N386" s="15">
        <f>N387+N388</f>
        <v>199.7</v>
      </c>
      <c r="O386" s="15"/>
      <c r="P386" s="68">
        <f t="shared" si="187"/>
        <v>1</v>
      </c>
    </row>
    <row r="387" spans="2:16" s="2" customFormat="1" hidden="1" x14ac:dyDescent="0.2">
      <c r="B387" s="41" t="s">
        <v>108</v>
      </c>
      <c r="C387" s="13">
        <v>650</v>
      </c>
      <c r="D387" s="43" t="s">
        <v>43</v>
      </c>
      <c r="E387" s="43" t="s">
        <v>40</v>
      </c>
      <c r="F387" s="43" t="s">
        <v>219</v>
      </c>
      <c r="G387" s="44">
        <v>830</v>
      </c>
      <c r="H387" s="45">
        <v>0</v>
      </c>
      <c r="I387" s="45"/>
      <c r="J387" s="45"/>
      <c r="K387" s="45"/>
      <c r="L387" s="45">
        <f>H387+J387</f>
        <v>0</v>
      </c>
      <c r="M387" s="45"/>
      <c r="N387" s="45"/>
      <c r="O387" s="45"/>
      <c r="P387" s="68" t="e">
        <f t="shared" si="187"/>
        <v>#DIV/0!</v>
      </c>
    </row>
    <row r="388" spans="2:16" x14ac:dyDescent="0.2">
      <c r="B388" s="18" t="s">
        <v>20</v>
      </c>
      <c r="C388" s="13">
        <v>650</v>
      </c>
      <c r="D388" s="10" t="s">
        <v>43</v>
      </c>
      <c r="E388" s="10" t="s">
        <v>40</v>
      </c>
      <c r="F388" s="10" t="s">
        <v>219</v>
      </c>
      <c r="G388" s="14">
        <v>850</v>
      </c>
      <c r="H388" s="15">
        <v>291.7</v>
      </c>
      <c r="I388" s="15"/>
      <c r="J388" s="15">
        <v>-92</v>
      </c>
      <c r="K388" s="15"/>
      <c r="L388" s="15">
        <f>H388+J388</f>
        <v>199.7</v>
      </c>
      <c r="M388" s="15"/>
      <c r="N388" s="15">
        <v>199.7</v>
      </c>
      <c r="O388" s="15"/>
      <c r="P388" s="68">
        <f t="shared" si="187"/>
        <v>1</v>
      </c>
    </row>
    <row r="389" spans="2:16" ht="22.5" hidden="1" customHeight="1" x14ac:dyDescent="0.2">
      <c r="B389" s="49" t="s">
        <v>243</v>
      </c>
      <c r="C389" s="13">
        <v>650</v>
      </c>
      <c r="D389" s="10" t="s">
        <v>43</v>
      </c>
      <c r="E389" s="10" t="s">
        <v>40</v>
      </c>
      <c r="F389" s="38" t="s">
        <v>246</v>
      </c>
      <c r="G389" s="39"/>
      <c r="H389" s="40">
        <f>H390</f>
        <v>0</v>
      </c>
      <c r="I389" s="40"/>
      <c r="J389" s="40">
        <f t="shared" ref="J389:J390" si="216">J390</f>
        <v>0</v>
      </c>
      <c r="K389" s="40"/>
      <c r="L389" s="40">
        <f>L390</f>
        <v>0</v>
      </c>
      <c r="M389" s="40"/>
      <c r="N389" s="40">
        <f>N390</f>
        <v>0</v>
      </c>
      <c r="O389" s="40"/>
      <c r="P389" s="68" t="e">
        <f t="shared" si="187"/>
        <v>#DIV/0!</v>
      </c>
    </row>
    <row r="390" spans="2:16" ht="24" hidden="1" x14ac:dyDescent="0.2">
      <c r="B390" s="18" t="s">
        <v>103</v>
      </c>
      <c r="C390" s="13">
        <v>650</v>
      </c>
      <c r="D390" s="38" t="s">
        <v>43</v>
      </c>
      <c r="E390" s="38" t="s">
        <v>40</v>
      </c>
      <c r="F390" s="38" t="s">
        <v>246</v>
      </c>
      <c r="G390" s="39">
        <v>200</v>
      </c>
      <c r="H390" s="40">
        <f>H391</f>
        <v>0</v>
      </c>
      <c r="I390" s="40"/>
      <c r="J390" s="40">
        <f t="shared" si="216"/>
        <v>0</v>
      </c>
      <c r="K390" s="40"/>
      <c r="L390" s="40">
        <f>L391</f>
        <v>0</v>
      </c>
      <c r="M390" s="40"/>
      <c r="N390" s="40">
        <f>N391</f>
        <v>0</v>
      </c>
      <c r="O390" s="40"/>
      <c r="P390" s="68" t="e">
        <f t="shared" si="187"/>
        <v>#DIV/0!</v>
      </c>
    </row>
    <row r="391" spans="2:16" ht="24" hidden="1" x14ac:dyDescent="0.2">
      <c r="B391" s="18" t="s">
        <v>17</v>
      </c>
      <c r="C391" s="13">
        <v>650</v>
      </c>
      <c r="D391" s="38" t="s">
        <v>43</v>
      </c>
      <c r="E391" s="38" t="s">
        <v>40</v>
      </c>
      <c r="F391" s="38" t="s">
        <v>246</v>
      </c>
      <c r="G391" s="39">
        <v>240</v>
      </c>
      <c r="H391" s="40"/>
      <c r="I391" s="40"/>
      <c r="J391" s="40"/>
      <c r="K391" s="40"/>
      <c r="L391" s="40"/>
      <c r="M391" s="40"/>
      <c r="N391" s="40"/>
      <c r="O391" s="40"/>
      <c r="P391" s="68" t="e">
        <f t="shared" si="187"/>
        <v>#DIV/0!</v>
      </c>
    </row>
    <row r="392" spans="2:16" ht="72" x14ac:dyDescent="0.2">
      <c r="B392" s="56" t="s">
        <v>118</v>
      </c>
      <c r="C392" s="13">
        <v>650</v>
      </c>
      <c r="D392" s="10" t="s">
        <v>43</v>
      </c>
      <c r="E392" s="10" t="s">
        <v>40</v>
      </c>
      <c r="F392" s="10" t="s">
        <v>155</v>
      </c>
      <c r="G392" s="14"/>
      <c r="H392" s="15">
        <f>H393+H398</f>
        <v>70</v>
      </c>
      <c r="I392" s="15"/>
      <c r="J392" s="15">
        <f t="shared" ref="J392" si="217">J393+J398</f>
        <v>0</v>
      </c>
      <c r="K392" s="15"/>
      <c r="L392" s="15">
        <f>L393+L398</f>
        <v>70</v>
      </c>
      <c r="M392" s="15"/>
      <c r="N392" s="15">
        <f>N393+N398</f>
        <v>70</v>
      </c>
      <c r="O392" s="15"/>
      <c r="P392" s="68">
        <f t="shared" si="187"/>
        <v>1</v>
      </c>
    </row>
    <row r="393" spans="2:16" x14ac:dyDescent="0.2">
      <c r="B393" s="17" t="s">
        <v>27</v>
      </c>
      <c r="C393" s="13">
        <v>650</v>
      </c>
      <c r="D393" s="13">
        <v>8</v>
      </c>
      <c r="E393" s="13">
        <v>1</v>
      </c>
      <c r="F393" s="10" t="s">
        <v>221</v>
      </c>
      <c r="G393" s="14"/>
      <c r="H393" s="15">
        <f t="shared" ref="H393:N396" si="218">H394</f>
        <v>35</v>
      </c>
      <c r="I393" s="15"/>
      <c r="J393" s="15">
        <f t="shared" si="218"/>
        <v>0</v>
      </c>
      <c r="K393" s="15"/>
      <c r="L393" s="15">
        <f t="shared" si="218"/>
        <v>35</v>
      </c>
      <c r="M393" s="15"/>
      <c r="N393" s="15">
        <f t="shared" si="218"/>
        <v>35</v>
      </c>
      <c r="O393" s="15"/>
      <c r="P393" s="68">
        <f t="shared" si="187"/>
        <v>1</v>
      </c>
    </row>
    <row r="394" spans="2:16" ht="24" x14ac:dyDescent="0.2">
      <c r="B394" s="17" t="s">
        <v>100</v>
      </c>
      <c r="C394" s="13">
        <v>650</v>
      </c>
      <c r="D394" s="13">
        <v>8</v>
      </c>
      <c r="E394" s="13">
        <v>1</v>
      </c>
      <c r="F394" s="10" t="s">
        <v>222</v>
      </c>
      <c r="G394" s="14"/>
      <c r="H394" s="15">
        <f t="shared" si="218"/>
        <v>35</v>
      </c>
      <c r="I394" s="15"/>
      <c r="J394" s="15">
        <f t="shared" si="218"/>
        <v>0</v>
      </c>
      <c r="K394" s="15"/>
      <c r="L394" s="15">
        <f t="shared" si="218"/>
        <v>35</v>
      </c>
      <c r="M394" s="15"/>
      <c r="N394" s="15">
        <f t="shared" si="218"/>
        <v>35</v>
      </c>
      <c r="O394" s="15"/>
      <c r="P394" s="68">
        <f t="shared" ref="P394:P421" si="219">N394/L394</f>
        <v>1</v>
      </c>
    </row>
    <row r="395" spans="2:16" ht="24" x14ac:dyDescent="0.2">
      <c r="B395" s="17" t="s">
        <v>79</v>
      </c>
      <c r="C395" s="13">
        <v>650</v>
      </c>
      <c r="D395" s="13">
        <v>8</v>
      </c>
      <c r="E395" s="13">
        <v>1</v>
      </c>
      <c r="F395" s="10" t="s">
        <v>223</v>
      </c>
      <c r="G395" s="14"/>
      <c r="H395" s="15">
        <f>H396</f>
        <v>35</v>
      </c>
      <c r="I395" s="15"/>
      <c r="J395" s="15">
        <f t="shared" si="218"/>
        <v>0</v>
      </c>
      <c r="K395" s="15"/>
      <c r="L395" s="15">
        <f>L396</f>
        <v>35</v>
      </c>
      <c r="M395" s="15"/>
      <c r="N395" s="15">
        <f>N396</f>
        <v>35</v>
      </c>
      <c r="O395" s="15"/>
      <c r="P395" s="68">
        <f t="shared" si="219"/>
        <v>1</v>
      </c>
    </row>
    <row r="396" spans="2:16" ht="24" x14ac:dyDescent="0.2">
      <c r="B396" s="18" t="s">
        <v>103</v>
      </c>
      <c r="C396" s="13">
        <v>650</v>
      </c>
      <c r="D396" s="13">
        <v>8</v>
      </c>
      <c r="E396" s="13">
        <v>1</v>
      </c>
      <c r="F396" s="10" t="s">
        <v>223</v>
      </c>
      <c r="G396" s="14">
        <v>200</v>
      </c>
      <c r="H396" s="15">
        <f>H397</f>
        <v>35</v>
      </c>
      <c r="I396" s="15"/>
      <c r="J396" s="15">
        <f t="shared" si="218"/>
        <v>0</v>
      </c>
      <c r="K396" s="15"/>
      <c r="L396" s="15">
        <f>L397</f>
        <v>35</v>
      </c>
      <c r="M396" s="15"/>
      <c r="N396" s="15">
        <f>N397</f>
        <v>35</v>
      </c>
      <c r="O396" s="15"/>
      <c r="P396" s="68">
        <f t="shared" si="219"/>
        <v>1</v>
      </c>
    </row>
    <row r="397" spans="2:16" ht="24" x14ac:dyDescent="0.2">
      <c r="B397" s="18" t="s">
        <v>17</v>
      </c>
      <c r="C397" s="13">
        <v>650</v>
      </c>
      <c r="D397" s="13">
        <v>8</v>
      </c>
      <c r="E397" s="13">
        <v>1</v>
      </c>
      <c r="F397" s="10" t="s">
        <v>223</v>
      </c>
      <c r="G397" s="14">
        <v>240</v>
      </c>
      <c r="H397" s="15">
        <v>35</v>
      </c>
      <c r="I397" s="15"/>
      <c r="J397" s="15"/>
      <c r="K397" s="15"/>
      <c r="L397" s="15">
        <f>H397+J397</f>
        <v>35</v>
      </c>
      <c r="M397" s="15"/>
      <c r="N397" s="15">
        <v>35</v>
      </c>
      <c r="O397" s="15"/>
      <c r="P397" s="68">
        <f t="shared" si="219"/>
        <v>1</v>
      </c>
    </row>
    <row r="398" spans="2:16" ht="24" x14ac:dyDescent="0.2">
      <c r="B398" s="17" t="s">
        <v>28</v>
      </c>
      <c r="C398" s="13">
        <v>650</v>
      </c>
      <c r="D398" s="13">
        <v>8</v>
      </c>
      <c r="E398" s="13">
        <v>1</v>
      </c>
      <c r="F398" s="10" t="s">
        <v>225</v>
      </c>
      <c r="G398" s="14"/>
      <c r="H398" s="15">
        <f t="shared" ref="H398:N401" si="220">H399</f>
        <v>35</v>
      </c>
      <c r="I398" s="15"/>
      <c r="J398" s="15">
        <f t="shared" si="220"/>
        <v>0</v>
      </c>
      <c r="K398" s="15"/>
      <c r="L398" s="15">
        <f t="shared" si="220"/>
        <v>35</v>
      </c>
      <c r="M398" s="15"/>
      <c r="N398" s="15">
        <f t="shared" si="220"/>
        <v>35</v>
      </c>
      <c r="O398" s="15"/>
      <c r="P398" s="68">
        <f t="shared" si="219"/>
        <v>1</v>
      </c>
    </row>
    <row r="399" spans="2:16" ht="36" x14ac:dyDescent="0.2">
      <c r="B399" s="17" t="s">
        <v>80</v>
      </c>
      <c r="C399" s="13">
        <v>650</v>
      </c>
      <c r="D399" s="13">
        <v>8</v>
      </c>
      <c r="E399" s="13">
        <v>1</v>
      </c>
      <c r="F399" s="10" t="s">
        <v>224</v>
      </c>
      <c r="G399" s="14"/>
      <c r="H399" s="15">
        <f t="shared" si="220"/>
        <v>35</v>
      </c>
      <c r="I399" s="15"/>
      <c r="J399" s="15">
        <f t="shared" si="220"/>
        <v>0</v>
      </c>
      <c r="K399" s="15"/>
      <c r="L399" s="15">
        <f t="shared" si="220"/>
        <v>35</v>
      </c>
      <c r="M399" s="15"/>
      <c r="N399" s="15">
        <f t="shared" si="220"/>
        <v>35</v>
      </c>
      <c r="O399" s="15"/>
      <c r="P399" s="68">
        <f t="shared" si="219"/>
        <v>1</v>
      </c>
    </row>
    <row r="400" spans="2:16" ht="24" x14ac:dyDescent="0.2">
      <c r="B400" s="17" t="s">
        <v>79</v>
      </c>
      <c r="C400" s="13">
        <v>650</v>
      </c>
      <c r="D400" s="13">
        <v>8</v>
      </c>
      <c r="E400" s="13">
        <v>1</v>
      </c>
      <c r="F400" s="10" t="s">
        <v>226</v>
      </c>
      <c r="G400" s="14"/>
      <c r="H400" s="15">
        <f>H401</f>
        <v>35</v>
      </c>
      <c r="I400" s="15"/>
      <c r="J400" s="15">
        <f t="shared" si="220"/>
        <v>0</v>
      </c>
      <c r="K400" s="15"/>
      <c r="L400" s="15">
        <f>L401</f>
        <v>35</v>
      </c>
      <c r="M400" s="15"/>
      <c r="N400" s="15">
        <f>N401</f>
        <v>35</v>
      </c>
      <c r="O400" s="15"/>
      <c r="P400" s="68">
        <f t="shared" si="219"/>
        <v>1</v>
      </c>
    </row>
    <row r="401" spans="2:16" ht="24" x14ac:dyDescent="0.2">
      <c r="B401" s="18" t="s">
        <v>103</v>
      </c>
      <c r="C401" s="13">
        <v>650</v>
      </c>
      <c r="D401" s="13">
        <v>8</v>
      </c>
      <c r="E401" s="13">
        <v>1</v>
      </c>
      <c r="F401" s="10" t="s">
        <v>226</v>
      </c>
      <c r="G401" s="14">
        <v>200</v>
      </c>
      <c r="H401" s="15">
        <f>H402</f>
        <v>35</v>
      </c>
      <c r="I401" s="15"/>
      <c r="J401" s="15">
        <f t="shared" si="220"/>
        <v>0</v>
      </c>
      <c r="K401" s="15"/>
      <c r="L401" s="15">
        <f>L402</f>
        <v>35</v>
      </c>
      <c r="M401" s="15"/>
      <c r="N401" s="15">
        <f>N402</f>
        <v>35</v>
      </c>
      <c r="O401" s="15"/>
      <c r="P401" s="68">
        <f t="shared" si="219"/>
        <v>1</v>
      </c>
    </row>
    <row r="402" spans="2:16" ht="24" x14ac:dyDescent="0.2">
      <c r="B402" s="18" t="s">
        <v>17</v>
      </c>
      <c r="C402" s="13">
        <v>650</v>
      </c>
      <c r="D402" s="13">
        <v>8</v>
      </c>
      <c r="E402" s="13">
        <v>1</v>
      </c>
      <c r="F402" s="10" t="s">
        <v>226</v>
      </c>
      <c r="G402" s="14">
        <v>240</v>
      </c>
      <c r="H402" s="15">
        <v>35</v>
      </c>
      <c r="I402" s="15"/>
      <c r="J402" s="15"/>
      <c r="K402" s="15"/>
      <c r="L402" s="15">
        <f>H402+J402</f>
        <v>35</v>
      </c>
      <c r="M402" s="15"/>
      <c r="N402" s="15">
        <v>35</v>
      </c>
      <c r="O402" s="15"/>
      <c r="P402" s="68">
        <f t="shared" si="219"/>
        <v>1</v>
      </c>
    </row>
    <row r="403" spans="2:16" x14ac:dyDescent="0.2">
      <c r="B403" s="20" t="s">
        <v>59</v>
      </c>
      <c r="C403" s="13">
        <v>650</v>
      </c>
      <c r="D403" s="10">
        <v>10</v>
      </c>
      <c r="E403" s="10" t="s">
        <v>31</v>
      </c>
      <c r="F403" s="10"/>
      <c r="G403" s="14"/>
      <c r="H403" s="15">
        <f t="shared" ref="H403:N406" si="221">H404</f>
        <v>420</v>
      </c>
      <c r="I403" s="15"/>
      <c r="J403" s="15">
        <f t="shared" si="221"/>
        <v>0</v>
      </c>
      <c r="K403" s="15"/>
      <c r="L403" s="15">
        <f t="shared" si="221"/>
        <v>420</v>
      </c>
      <c r="M403" s="15"/>
      <c r="N403" s="15">
        <f t="shared" si="221"/>
        <v>420</v>
      </c>
      <c r="O403" s="15"/>
      <c r="P403" s="68">
        <f t="shared" si="219"/>
        <v>1</v>
      </c>
    </row>
    <row r="404" spans="2:16" x14ac:dyDescent="0.2">
      <c r="B404" s="20" t="s">
        <v>60</v>
      </c>
      <c r="C404" s="13">
        <v>650</v>
      </c>
      <c r="D404" s="10" t="s">
        <v>49</v>
      </c>
      <c r="E404" s="10" t="s">
        <v>40</v>
      </c>
      <c r="F404" s="10"/>
      <c r="G404" s="14"/>
      <c r="H404" s="15">
        <f t="shared" si="221"/>
        <v>420</v>
      </c>
      <c r="I404" s="15"/>
      <c r="J404" s="15">
        <f t="shared" si="221"/>
        <v>0</v>
      </c>
      <c r="K404" s="15"/>
      <c r="L404" s="15">
        <f t="shared" si="221"/>
        <v>420</v>
      </c>
      <c r="M404" s="15"/>
      <c r="N404" s="15">
        <f t="shared" si="221"/>
        <v>420</v>
      </c>
      <c r="O404" s="15"/>
      <c r="P404" s="68">
        <f t="shared" si="219"/>
        <v>1</v>
      </c>
    </row>
    <row r="405" spans="2:16" ht="24" x14ac:dyDescent="0.2">
      <c r="B405" s="16" t="s">
        <v>117</v>
      </c>
      <c r="C405" s="13">
        <v>650</v>
      </c>
      <c r="D405" s="10" t="s">
        <v>49</v>
      </c>
      <c r="E405" s="10" t="s">
        <v>40</v>
      </c>
      <c r="F405" s="10" t="s">
        <v>127</v>
      </c>
      <c r="G405" s="14"/>
      <c r="H405" s="15">
        <f>H406</f>
        <v>420</v>
      </c>
      <c r="I405" s="15"/>
      <c r="J405" s="15">
        <f t="shared" si="221"/>
        <v>0</v>
      </c>
      <c r="K405" s="15"/>
      <c r="L405" s="15">
        <f>L406</f>
        <v>420</v>
      </c>
      <c r="M405" s="15"/>
      <c r="N405" s="15">
        <f>N406</f>
        <v>420</v>
      </c>
      <c r="O405" s="15"/>
      <c r="P405" s="68">
        <f t="shared" si="219"/>
        <v>1</v>
      </c>
    </row>
    <row r="406" spans="2:16" ht="24" x14ac:dyDescent="0.2">
      <c r="B406" s="26" t="s">
        <v>33</v>
      </c>
      <c r="C406" s="13">
        <v>650</v>
      </c>
      <c r="D406" s="10" t="s">
        <v>49</v>
      </c>
      <c r="E406" s="10" t="s">
        <v>40</v>
      </c>
      <c r="F406" s="10" t="s">
        <v>131</v>
      </c>
      <c r="G406" s="14"/>
      <c r="H406" s="15">
        <f>H407</f>
        <v>420</v>
      </c>
      <c r="I406" s="15"/>
      <c r="J406" s="15">
        <f t="shared" si="221"/>
        <v>0</v>
      </c>
      <c r="K406" s="15"/>
      <c r="L406" s="15">
        <f>L407</f>
        <v>420</v>
      </c>
      <c r="M406" s="15"/>
      <c r="N406" s="15">
        <f>N407</f>
        <v>420</v>
      </c>
      <c r="O406" s="15"/>
      <c r="P406" s="68">
        <f t="shared" si="219"/>
        <v>1</v>
      </c>
    </row>
    <row r="407" spans="2:16" ht="24" x14ac:dyDescent="0.2">
      <c r="B407" s="17" t="s">
        <v>73</v>
      </c>
      <c r="C407" s="13">
        <v>650</v>
      </c>
      <c r="D407" s="10" t="s">
        <v>49</v>
      </c>
      <c r="E407" s="10" t="s">
        <v>40</v>
      </c>
      <c r="F407" s="10" t="s">
        <v>132</v>
      </c>
      <c r="G407" s="14"/>
      <c r="H407" s="15">
        <f t="shared" ref="H407:N409" si="222">H408</f>
        <v>420</v>
      </c>
      <c r="I407" s="15"/>
      <c r="J407" s="15">
        <f t="shared" si="222"/>
        <v>0</v>
      </c>
      <c r="K407" s="15"/>
      <c r="L407" s="15">
        <f t="shared" si="222"/>
        <v>420</v>
      </c>
      <c r="M407" s="15"/>
      <c r="N407" s="15">
        <f t="shared" si="222"/>
        <v>420</v>
      </c>
      <c r="O407" s="15"/>
      <c r="P407" s="68">
        <f t="shared" si="219"/>
        <v>1</v>
      </c>
    </row>
    <row r="408" spans="2:16" x14ac:dyDescent="0.2">
      <c r="B408" s="26" t="s">
        <v>101</v>
      </c>
      <c r="C408" s="13">
        <v>650</v>
      </c>
      <c r="D408" s="10" t="s">
        <v>49</v>
      </c>
      <c r="E408" s="10" t="s">
        <v>40</v>
      </c>
      <c r="F408" s="10" t="s">
        <v>227</v>
      </c>
      <c r="G408" s="14"/>
      <c r="H408" s="15">
        <f t="shared" si="222"/>
        <v>420</v>
      </c>
      <c r="I408" s="15"/>
      <c r="J408" s="15">
        <f t="shared" si="222"/>
        <v>0</v>
      </c>
      <c r="K408" s="15"/>
      <c r="L408" s="15">
        <f t="shared" si="222"/>
        <v>420</v>
      </c>
      <c r="M408" s="15"/>
      <c r="N408" s="15">
        <f t="shared" si="222"/>
        <v>420</v>
      </c>
      <c r="O408" s="15"/>
      <c r="P408" s="68">
        <f t="shared" si="219"/>
        <v>1</v>
      </c>
    </row>
    <row r="409" spans="2:16" x14ac:dyDescent="0.2">
      <c r="B409" s="12" t="s">
        <v>61</v>
      </c>
      <c r="C409" s="13">
        <v>650</v>
      </c>
      <c r="D409" s="10" t="s">
        <v>49</v>
      </c>
      <c r="E409" s="10" t="s">
        <v>40</v>
      </c>
      <c r="F409" s="10" t="s">
        <v>227</v>
      </c>
      <c r="G409" s="14">
        <v>300</v>
      </c>
      <c r="H409" s="15">
        <f t="shared" si="222"/>
        <v>420</v>
      </c>
      <c r="I409" s="15"/>
      <c r="J409" s="15">
        <f t="shared" si="222"/>
        <v>0</v>
      </c>
      <c r="K409" s="15"/>
      <c r="L409" s="15">
        <f t="shared" si="222"/>
        <v>420</v>
      </c>
      <c r="M409" s="15"/>
      <c r="N409" s="15">
        <f t="shared" si="222"/>
        <v>420</v>
      </c>
      <c r="O409" s="15"/>
      <c r="P409" s="68">
        <f t="shared" si="219"/>
        <v>1</v>
      </c>
    </row>
    <row r="410" spans="2:16" x14ac:dyDescent="0.2">
      <c r="B410" s="18" t="s">
        <v>260</v>
      </c>
      <c r="C410" s="13">
        <v>650</v>
      </c>
      <c r="D410" s="13">
        <v>10</v>
      </c>
      <c r="E410" s="13">
        <v>1</v>
      </c>
      <c r="F410" s="10" t="s">
        <v>227</v>
      </c>
      <c r="G410" s="14">
        <v>310</v>
      </c>
      <c r="H410" s="15">
        <v>420</v>
      </c>
      <c r="I410" s="15"/>
      <c r="J410" s="15"/>
      <c r="K410" s="15"/>
      <c r="L410" s="15">
        <f>H410+J410</f>
        <v>420</v>
      </c>
      <c r="M410" s="15"/>
      <c r="N410" s="15">
        <v>420</v>
      </c>
      <c r="O410" s="15"/>
      <c r="P410" s="68">
        <f t="shared" si="219"/>
        <v>1</v>
      </c>
    </row>
    <row r="411" spans="2:16" x14ac:dyDescent="0.2">
      <c r="B411" s="20" t="s">
        <v>62</v>
      </c>
      <c r="C411" s="13">
        <v>650</v>
      </c>
      <c r="D411" s="10">
        <v>11</v>
      </c>
      <c r="E411" s="10" t="s">
        <v>31</v>
      </c>
      <c r="F411" s="10"/>
      <c r="G411" s="14"/>
      <c r="H411" s="15">
        <f>H412</f>
        <v>100</v>
      </c>
      <c r="I411" s="15"/>
      <c r="J411" s="15">
        <f t="shared" ref="J411:J412" si="223">J412</f>
        <v>0</v>
      </c>
      <c r="K411" s="15"/>
      <c r="L411" s="15">
        <f>L412</f>
        <v>100</v>
      </c>
      <c r="M411" s="15"/>
      <c r="N411" s="15">
        <f>N412</f>
        <v>100</v>
      </c>
      <c r="O411" s="15"/>
      <c r="P411" s="68">
        <f t="shared" si="219"/>
        <v>1</v>
      </c>
    </row>
    <row r="412" spans="2:16" x14ac:dyDescent="0.2">
      <c r="B412" s="20" t="s">
        <v>68</v>
      </c>
      <c r="C412" s="13">
        <v>650</v>
      </c>
      <c r="D412" s="10" t="s">
        <v>63</v>
      </c>
      <c r="E412" s="10" t="s">
        <v>40</v>
      </c>
      <c r="F412" s="10"/>
      <c r="G412" s="14"/>
      <c r="H412" s="15">
        <f>H413</f>
        <v>100</v>
      </c>
      <c r="I412" s="15"/>
      <c r="J412" s="15">
        <f t="shared" si="223"/>
        <v>0</v>
      </c>
      <c r="K412" s="15"/>
      <c r="L412" s="15">
        <f>L413</f>
        <v>100</v>
      </c>
      <c r="M412" s="15"/>
      <c r="N412" s="15">
        <f>N413</f>
        <v>100</v>
      </c>
      <c r="O412" s="15"/>
      <c r="P412" s="68">
        <f t="shared" si="219"/>
        <v>1</v>
      </c>
    </row>
    <row r="413" spans="2:16" ht="24" x14ac:dyDescent="0.2">
      <c r="B413" s="17" t="s">
        <v>126</v>
      </c>
      <c r="C413" s="13">
        <v>650</v>
      </c>
      <c r="D413" s="10" t="s">
        <v>63</v>
      </c>
      <c r="E413" s="10" t="s">
        <v>40</v>
      </c>
      <c r="F413" s="10" t="s">
        <v>228</v>
      </c>
      <c r="G413" s="14"/>
      <c r="H413" s="15">
        <f t="shared" ref="H413:N415" si="224">H414</f>
        <v>100</v>
      </c>
      <c r="I413" s="15"/>
      <c r="J413" s="15">
        <f t="shared" si="224"/>
        <v>0</v>
      </c>
      <c r="K413" s="15"/>
      <c r="L413" s="15">
        <f t="shared" si="224"/>
        <v>100</v>
      </c>
      <c r="M413" s="15"/>
      <c r="N413" s="15">
        <f t="shared" si="224"/>
        <v>100</v>
      </c>
      <c r="O413" s="15"/>
      <c r="P413" s="68">
        <f t="shared" si="219"/>
        <v>1</v>
      </c>
    </row>
    <row r="414" spans="2:16" ht="15.75" customHeight="1" x14ac:dyDescent="0.2">
      <c r="B414" s="17" t="s">
        <v>64</v>
      </c>
      <c r="C414" s="13">
        <v>650</v>
      </c>
      <c r="D414" s="10" t="s">
        <v>63</v>
      </c>
      <c r="E414" s="10" t="s">
        <v>40</v>
      </c>
      <c r="F414" s="10" t="s">
        <v>229</v>
      </c>
      <c r="G414" s="14"/>
      <c r="H414" s="15">
        <f>H415</f>
        <v>100</v>
      </c>
      <c r="I414" s="15"/>
      <c r="J414" s="15">
        <f t="shared" si="224"/>
        <v>0</v>
      </c>
      <c r="K414" s="15"/>
      <c r="L414" s="15">
        <f>L415</f>
        <v>100</v>
      </c>
      <c r="M414" s="15"/>
      <c r="N414" s="15">
        <f>N415</f>
        <v>100</v>
      </c>
      <c r="O414" s="15"/>
      <c r="P414" s="68">
        <f t="shared" si="219"/>
        <v>1</v>
      </c>
    </row>
    <row r="415" spans="2:16" ht="24" x14ac:dyDescent="0.2">
      <c r="B415" s="17" t="s">
        <v>102</v>
      </c>
      <c r="C415" s="13">
        <v>650</v>
      </c>
      <c r="D415" s="10" t="s">
        <v>63</v>
      </c>
      <c r="E415" s="10" t="s">
        <v>40</v>
      </c>
      <c r="F415" s="10" t="s">
        <v>230</v>
      </c>
      <c r="G415" s="14"/>
      <c r="H415" s="15">
        <f>H416</f>
        <v>100</v>
      </c>
      <c r="I415" s="15"/>
      <c r="J415" s="15">
        <f t="shared" si="224"/>
        <v>0</v>
      </c>
      <c r="K415" s="15"/>
      <c r="L415" s="15">
        <f>L416</f>
        <v>100</v>
      </c>
      <c r="M415" s="15"/>
      <c r="N415" s="15">
        <f>N416</f>
        <v>100</v>
      </c>
      <c r="O415" s="15"/>
      <c r="P415" s="68">
        <f t="shared" si="219"/>
        <v>1</v>
      </c>
    </row>
    <row r="416" spans="2:16" ht="24" x14ac:dyDescent="0.2">
      <c r="B416" s="17" t="s">
        <v>79</v>
      </c>
      <c r="C416" s="13">
        <v>650</v>
      </c>
      <c r="D416" s="10" t="s">
        <v>63</v>
      </c>
      <c r="E416" s="10" t="s">
        <v>40</v>
      </c>
      <c r="F416" s="10" t="s">
        <v>231</v>
      </c>
      <c r="G416" s="14"/>
      <c r="H416" s="15">
        <f>H417+H419</f>
        <v>100</v>
      </c>
      <c r="I416" s="15"/>
      <c r="J416" s="15">
        <f t="shared" ref="J416" si="225">J417+J419</f>
        <v>0</v>
      </c>
      <c r="K416" s="15"/>
      <c r="L416" s="15">
        <f>L417+L419</f>
        <v>100</v>
      </c>
      <c r="M416" s="15"/>
      <c r="N416" s="15">
        <f>N417+N419</f>
        <v>100</v>
      </c>
      <c r="O416" s="15"/>
      <c r="P416" s="68">
        <f t="shared" si="219"/>
        <v>1</v>
      </c>
    </row>
    <row r="417" spans="2:19" ht="48" x14ac:dyDescent="0.2">
      <c r="B417" s="17" t="s">
        <v>10</v>
      </c>
      <c r="C417" s="13">
        <v>650</v>
      </c>
      <c r="D417" s="10" t="s">
        <v>63</v>
      </c>
      <c r="E417" s="10" t="s">
        <v>40</v>
      </c>
      <c r="F417" s="10" t="s">
        <v>231</v>
      </c>
      <c r="G417" s="14">
        <v>100</v>
      </c>
      <c r="H417" s="15">
        <f>H418</f>
        <v>0</v>
      </c>
      <c r="I417" s="15"/>
      <c r="J417" s="15">
        <f t="shared" ref="J417" si="226">J418</f>
        <v>40.6</v>
      </c>
      <c r="K417" s="15"/>
      <c r="L417" s="15">
        <f>L418</f>
        <v>40.6</v>
      </c>
      <c r="M417" s="15"/>
      <c r="N417" s="15">
        <f>N418</f>
        <v>40.6</v>
      </c>
      <c r="O417" s="15"/>
      <c r="P417" s="68">
        <f t="shared" si="219"/>
        <v>1</v>
      </c>
    </row>
    <row r="418" spans="2:19" x14ac:dyDescent="0.2">
      <c r="B418" s="18" t="s">
        <v>106</v>
      </c>
      <c r="C418" s="13">
        <v>650</v>
      </c>
      <c r="D418" s="10" t="s">
        <v>63</v>
      </c>
      <c r="E418" s="10" t="s">
        <v>40</v>
      </c>
      <c r="F418" s="10" t="s">
        <v>231</v>
      </c>
      <c r="G418" s="14">
        <v>110</v>
      </c>
      <c r="H418" s="15">
        <v>0</v>
      </c>
      <c r="I418" s="15"/>
      <c r="J418" s="15">
        <v>40.6</v>
      </c>
      <c r="K418" s="15"/>
      <c r="L418" s="15">
        <f>H418+J418</f>
        <v>40.6</v>
      </c>
      <c r="M418" s="15"/>
      <c r="N418" s="15">
        <v>40.6</v>
      </c>
      <c r="O418" s="15"/>
      <c r="P418" s="68">
        <f t="shared" si="219"/>
        <v>1</v>
      </c>
    </row>
    <row r="419" spans="2:19" ht="24" x14ac:dyDescent="0.2">
      <c r="B419" s="18" t="s">
        <v>103</v>
      </c>
      <c r="C419" s="13">
        <v>650</v>
      </c>
      <c r="D419" s="10" t="s">
        <v>63</v>
      </c>
      <c r="E419" s="10" t="s">
        <v>40</v>
      </c>
      <c r="F419" s="10" t="s">
        <v>231</v>
      </c>
      <c r="G419" s="14">
        <v>200</v>
      </c>
      <c r="H419" s="15">
        <f>H420</f>
        <v>100</v>
      </c>
      <c r="I419" s="15"/>
      <c r="J419" s="15">
        <f t="shared" ref="J419" si="227">J420</f>
        <v>-40.6</v>
      </c>
      <c r="K419" s="15"/>
      <c r="L419" s="15">
        <f>L420</f>
        <v>59.4</v>
      </c>
      <c r="M419" s="15"/>
      <c r="N419" s="15">
        <f>N420</f>
        <v>59.4</v>
      </c>
      <c r="O419" s="15"/>
      <c r="P419" s="68">
        <f t="shared" si="219"/>
        <v>1</v>
      </c>
    </row>
    <row r="420" spans="2:19" ht="24" x14ac:dyDescent="0.2">
      <c r="B420" s="18" t="s">
        <v>17</v>
      </c>
      <c r="C420" s="13">
        <v>650</v>
      </c>
      <c r="D420" s="10" t="s">
        <v>63</v>
      </c>
      <c r="E420" s="10" t="s">
        <v>40</v>
      </c>
      <c r="F420" s="10" t="s">
        <v>231</v>
      </c>
      <c r="G420" s="14">
        <v>240</v>
      </c>
      <c r="H420" s="15">
        <v>100</v>
      </c>
      <c r="I420" s="15"/>
      <c r="J420" s="15">
        <v>-40.6</v>
      </c>
      <c r="K420" s="15"/>
      <c r="L420" s="15">
        <f>H420+J420</f>
        <v>59.4</v>
      </c>
      <c r="M420" s="15"/>
      <c r="N420" s="15">
        <v>59.4</v>
      </c>
      <c r="O420" s="15"/>
      <c r="P420" s="68">
        <f t="shared" si="219"/>
        <v>1</v>
      </c>
    </row>
    <row r="421" spans="2:19" ht="15" customHeight="1" x14ac:dyDescent="0.2">
      <c r="B421" s="27" t="s">
        <v>67</v>
      </c>
      <c r="C421" s="9"/>
      <c r="D421" s="9"/>
      <c r="E421" s="9"/>
      <c r="F421" s="10"/>
      <c r="G421" s="57">
        <v>1</v>
      </c>
      <c r="H421" s="28">
        <f>H10+H83+H92+H138+H222+H340+H356+H403+H411</f>
        <v>176285.19999999998</v>
      </c>
      <c r="I421" s="28">
        <f>I83+I92+I149</f>
        <v>1425.9</v>
      </c>
      <c r="J421" s="28">
        <f>J10+J83+J92+J138+J222+J340+J356+J403+J411</f>
        <v>9060.9999999999982</v>
      </c>
      <c r="K421" s="28">
        <f>K83+K92+K149</f>
        <v>1010.9000000000001</v>
      </c>
      <c r="L421" s="28">
        <f>L10+L83+L92+L138+L222+L340+L356+L403+L411</f>
        <v>194814.4</v>
      </c>
      <c r="M421" s="28">
        <f>M83+M92+M149</f>
        <v>1425.9</v>
      </c>
      <c r="N421" s="28">
        <f>N10+N83+N92+N138+N222+N340+N356+N403+N411</f>
        <v>190653.6</v>
      </c>
      <c r="O421" s="28">
        <f>O83+O92+O149</f>
        <v>1425.9</v>
      </c>
      <c r="P421" s="68">
        <f t="shared" si="219"/>
        <v>0.97864223589221333</v>
      </c>
      <c r="S421" s="58"/>
    </row>
    <row r="422" spans="2:19" s="2" customFormat="1" ht="15.75" customHeight="1" x14ac:dyDescent="0.2">
      <c r="C422" s="4"/>
      <c r="D422" s="4"/>
      <c r="E422" s="4"/>
      <c r="F422" s="6"/>
      <c r="H422" s="62">
        <v>120974</v>
      </c>
      <c r="I422" s="62"/>
      <c r="J422" s="63">
        <v>8507.8459999999995</v>
      </c>
      <c r="K422" s="62"/>
      <c r="L422" s="63">
        <v>159102.2807</v>
      </c>
      <c r="M422" s="62"/>
      <c r="N422" s="63">
        <v>159102.2807</v>
      </c>
      <c r="O422" s="62"/>
      <c r="P422" s="62"/>
    </row>
    <row r="423" spans="2:19" x14ac:dyDescent="0.2">
      <c r="H423" s="64">
        <v>159102.29999999999</v>
      </c>
      <c r="I423" s="64"/>
      <c r="J423" s="65">
        <v>17182.900000000001</v>
      </c>
      <c r="K423" s="64"/>
      <c r="L423" s="65">
        <v>176285.2</v>
      </c>
      <c r="M423" s="64"/>
      <c r="N423" s="65">
        <v>176285.2</v>
      </c>
      <c r="O423" s="64"/>
      <c r="P423" s="64"/>
    </row>
    <row r="424" spans="2:19" x14ac:dyDescent="0.2">
      <c r="H424" s="60">
        <v>176285.2</v>
      </c>
      <c r="I424" s="60"/>
      <c r="K424" s="60"/>
      <c r="L424" s="59">
        <v>194814.4</v>
      </c>
      <c r="M424" s="60"/>
      <c r="N424" s="59">
        <v>190653.6</v>
      </c>
      <c r="O424" s="60"/>
      <c r="P424" s="60"/>
    </row>
  </sheetData>
  <autoFilter ref="B9:O424">
    <filterColumn colId="12">
      <filters>
        <filter val="1 017,4"/>
        <filter val="1 091,5"/>
        <filter val="1 184,4"/>
        <filter val="1 189,4"/>
        <filter val="1 297,7"/>
        <filter val="1 300,0"/>
        <filter val="1 328,0"/>
        <filter val="1 369,7"/>
        <filter val="1 531,9"/>
        <filter val="1 559,7"/>
        <filter val="1 676,1"/>
        <filter val="1 876,7"/>
        <filter val="100,0"/>
        <filter val="11 893,9"/>
        <filter val="126,4"/>
        <filter val="13 297,9"/>
        <filter val="13 617,4"/>
        <filter val="133,0"/>
        <filter val="14 979,1"/>
        <filter val="14,9"/>
        <filter val="147,2"/>
        <filter val="153,8"/>
        <filter val="159102,2807"/>
        <filter val="16 136,7"/>
        <filter val="16 694,1"/>
        <filter val="165,0"/>
        <filter val="176 285,2"/>
        <filter val="18 533,5"/>
        <filter val="18 996,0"/>
        <filter val="18,4"/>
        <filter val="186,3"/>
        <filter val="190 653,6"/>
        <filter val="190,0"/>
        <filter val="199,7"/>
        <filter val="2 071,0"/>
        <filter val="2 639,1"/>
        <filter val="2 972,4"/>
        <filter val="20 872,7"/>
        <filter val="20,0"/>
        <filter val="21 069,3"/>
        <filter val="22 946,6"/>
        <filter val="243,0"/>
        <filter val="25 980,1"/>
        <filter val="25,0"/>
        <filter val="26 050,1"/>
        <filter val="261,4"/>
        <filter val="27 915,3"/>
        <filter val="3 122,3"/>
        <filter val="3 568,2"/>
        <filter val="31 071,2"/>
        <filter val="31 332,6"/>
        <filter val="313,4"/>
        <filter val="33 103,8"/>
        <filter val="33 464,1"/>
        <filter val="33 611,3"/>
        <filter val="33,6"/>
        <filter val="33,60"/>
        <filter val="343,5"/>
        <filter val="35,0"/>
        <filter val="356,0"/>
        <filter val="37 566,8"/>
        <filter val="4 631,5"/>
        <filter val="40,6"/>
        <filter val="420,0"/>
        <filter val="435,6"/>
        <filter val="46,9"/>
        <filter val="5 617,4"/>
        <filter val="5 998,0"/>
        <filter val="5,0"/>
        <filter val="507,6"/>
        <filter val="59 617,7"/>
        <filter val="59,4"/>
        <filter val="6,6"/>
        <filter val="619,3"/>
        <filter val="666,5"/>
        <filter val="69 301,9"/>
        <filter val="7 395,3"/>
        <filter val="70,0"/>
        <filter val="71,5"/>
        <filter val="738,7"/>
        <filter val="743,0"/>
        <filter val="750,4"/>
        <filter val="787,4"/>
        <filter val="791,6"/>
        <filter val="8 000,0"/>
        <filter val="8 325,7"/>
        <filter val="8 412,7"/>
        <filter val="8 545,7"/>
        <filter val="85,6"/>
        <filter val="9 468,2"/>
        <filter val="9 843,4"/>
        <filter val="954,2"/>
        <filter val="97,9"/>
      </filters>
    </filterColumn>
  </autoFilter>
  <mergeCells count="1">
    <mergeCell ref="B6:L6"/>
  </mergeCells>
  <phoneticPr fontId="8" type="noConversion"/>
  <pageMargins left="0.19685039370078741" right="0.19685039370078741" top="0.19685039370078741" bottom="0.19685039370078741" header="0.19685039370078741" footer="0.19685039370078741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Ведомственные Р 2023</vt:lpstr>
      <vt:lpstr>'Ведомственные Р 2023'!Область_печати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2024-05-23T06:29:14Z</cp:lastPrinted>
  <dcterms:created xsi:type="dcterms:W3CDTF">2013-11-14T08:43:48Z</dcterms:created>
  <dcterms:modified xsi:type="dcterms:W3CDTF">2024-05-23T06:29:15Z</dcterms:modified>
</cp:coreProperties>
</file>